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čunovodstvo\Documents\"/>
    </mc:Choice>
  </mc:AlternateContent>
  <bookViews>
    <workbookView xWindow="0" yWindow="0" windowWidth="23040" windowHeight="9120" activeTab="6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9" i="7" l="1"/>
  <c r="J112" i="3" l="1"/>
  <c r="J113" i="3"/>
  <c r="J114" i="3"/>
  <c r="I303" i="7"/>
  <c r="I304" i="7"/>
  <c r="I296" i="7"/>
  <c r="I297" i="7"/>
  <c r="I298" i="7"/>
  <c r="I284" i="7"/>
  <c r="I285" i="7"/>
  <c r="I267" i="7"/>
  <c r="I268" i="7"/>
  <c r="I269" i="7"/>
  <c r="I264" i="7"/>
  <c r="I252" i="7"/>
  <c r="I235" i="7"/>
  <c r="I236" i="7"/>
  <c r="I237" i="7"/>
  <c r="I184" i="7"/>
  <c r="I156" i="7"/>
  <c r="I157" i="7"/>
  <c r="I158" i="7"/>
  <c r="I152" i="7"/>
  <c r="I153" i="7"/>
  <c r="I154" i="7"/>
  <c r="I155" i="7"/>
  <c r="J148" i="7"/>
  <c r="J145" i="7"/>
  <c r="I144" i="7"/>
  <c r="I145" i="7"/>
  <c r="I146" i="7"/>
  <c r="I147" i="7"/>
  <c r="I148" i="7"/>
  <c r="J142" i="7"/>
  <c r="I142" i="7"/>
  <c r="I107" i="7"/>
  <c r="I106" i="7"/>
  <c r="E9" i="7" l="1"/>
  <c r="F51" i="7" l="1"/>
  <c r="E143" i="7"/>
  <c r="E139" i="7"/>
  <c r="F26" i="10"/>
  <c r="G26" i="10" l="1"/>
  <c r="F139" i="7" l="1"/>
  <c r="G139" i="7"/>
  <c r="G180" i="7"/>
  <c r="G300" i="7"/>
  <c r="F300" i="7"/>
  <c r="F284" i="7"/>
  <c r="G284" i="7"/>
  <c r="F118" i="7"/>
  <c r="G12" i="7"/>
  <c r="J48" i="7"/>
  <c r="I48" i="7"/>
  <c r="H47" i="7"/>
  <c r="J47" i="7" s="1"/>
  <c r="G47" i="7"/>
  <c r="E47" i="7"/>
  <c r="E46" i="7" s="1"/>
  <c r="G46" i="7"/>
  <c r="F46" i="7"/>
  <c r="J45" i="7"/>
  <c r="I45" i="7"/>
  <c r="H44" i="7"/>
  <c r="I44" i="7" s="1"/>
  <c r="G44" i="7"/>
  <c r="G39" i="7" s="1"/>
  <c r="G38" i="7" s="1"/>
  <c r="G37" i="7" s="1"/>
  <c r="E44" i="7"/>
  <c r="J43" i="7"/>
  <c r="I43" i="7"/>
  <c r="J42" i="7"/>
  <c r="H42" i="7"/>
  <c r="I42" i="7" s="1"/>
  <c r="G42" i="7"/>
  <c r="E42" i="7"/>
  <c r="J41" i="7"/>
  <c r="I41" i="7"/>
  <c r="H40" i="7"/>
  <c r="J40" i="7" s="1"/>
  <c r="G40" i="7"/>
  <c r="E40" i="7"/>
  <c r="E39" i="7" s="1"/>
  <c r="E38" i="7" s="1"/>
  <c r="E37" i="7" s="1"/>
  <c r="F39" i="7"/>
  <c r="I336" i="7"/>
  <c r="F335" i="7"/>
  <c r="G335" i="7"/>
  <c r="G334" i="7" s="1"/>
  <c r="H335" i="7"/>
  <c r="J335" i="7" s="1"/>
  <c r="H334" i="7"/>
  <c r="J334" i="7" s="1"/>
  <c r="F334" i="7"/>
  <c r="E334" i="7"/>
  <c r="J336" i="7"/>
  <c r="E335" i="7"/>
  <c r="J330" i="7"/>
  <c r="I330" i="7"/>
  <c r="H329" i="7"/>
  <c r="J329" i="7" s="1"/>
  <c r="G329" i="7"/>
  <c r="E329" i="7"/>
  <c r="G303" i="7"/>
  <c r="H303" i="7"/>
  <c r="J304" i="7"/>
  <c r="E303" i="7"/>
  <c r="I188" i="7"/>
  <c r="I191" i="7"/>
  <c r="I194" i="7"/>
  <c r="I186" i="7"/>
  <c r="F187" i="7"/>
  <c r="G187" i="7"/>
  <c r="H187" i="7"/>
  <c r="H152" i="7"/>
  <c r="H183" i="7"/>
  <c r="J186" i="7"/>
  <c r="H143" i="7"/>
  <c r="H46" i="7" l="1"/>
  <c r="I46" i="7" s="1"/>
  <c r="F38" i="7"/>
  <c r="F37" i="7" s="1"/>
  <c r="I47" i="7"/>
  <c r="I40" i="7"/>
  <c r="J44" i="7"/>
  <c r="J46" i="7"/>
  <c r="H39" i="7"/>
  <c r="H319" i="7"/>
  <c r="I335" i="7"/>
  <c r="I334" i="7"/>
  <c r="J303" i="7"/>
  <c r="I329" i="7"/>
  <c r="J25" i="10"/>
  <c r="J39" i="7" l="1"/>
  <c r="I39" i="7"/>
  <c r="H38" i="7"/>
  <c r="G24" i="10"/>
  <c r="H24" i="10"/>
  <c r="I24" i="10"/>
  <c r="F24" i="10"/>
  <c r="J38" i="7" l="1"/>
  <c r="H37" i="7"/>
  <c r="I38" i="7"/>
  <c r="K25" i="10"/>
  <c r="F381" i="7"/>
  <c r="I37" i="7" l="1"/>
  <c r="J37" i="7"/>
  <c r="F170" i="7"/>
  <c r="G171" i="7"/>
  <c r="H171" i="7"/>
  <c r="H170" i="7" s="1"/>
  <c r="F173" i="7"/>
  <c r="G173" i="7"/>
  <c r="H173" i="7"/>
  <c r="E173" i="7"/>
  <c r="E171" i="7"/>
  <c r="F175" i="7"/>
  <c r="G176" i="7"/>
  <c r="H176" i="7"/>
  <c r="J174" i="7"/>
  <c r="I174" i="7"/>
  <c r="J172" i="7"/>
  <c r="I172" i="7"/>
  <c r="J17" i="7"/>
  <c r="J19" i="7"/>
  <c r="J21" i="7"/>
  <c r="J24" i="7"/>
  <c r="J29" i="7"/>
  <c r="J31" i="7"/>
  <c r="J33" i="7"/>
  <c r="J36" i="7"/>
  <c r="J56" i="7"/>
  <c r="J57" i="7"/>
  <c r="J58" i="7"/>
  <c r="J59" i="7"/>
  <c r="J61" i="7"/>
  <c r="J62" i="7"/>
  <c r="J63" i="7"/>
  <c r="J64" i="7"/>
  <c r="J65" i="7"/>
  <c r="J66" i="7"/>
  <c r="J68" i="7"/>
  <c r="J69" i="7"/>
  <c r="J70" i="7"/>
  <c r="J71" i="7"/>
  <c r="J72" i="7"/>
  <c r="J73" i="7"/>
  <c r="J74" i="7"/>
  <c r="J75" i="7"/>
  <c r="J76" i="7"/>
  <c r="J78" i="7"/>
  <c r="J79" i="7"/>
  <c r="J80" i="7"/>
  <c r="J81" i="7"/>
  <c r="J82" i="7"/>
  <c r="J85" i="7"/>
  <c r="J86" i="7"/>
  <c r="J91" i="7"/>
  <c r="J92" i="7"/>
  <c r="J93" i="7"/>
  <c r="J94" i="7"/>
  <c r="J96" i="7"/>
  <c r="J97" i="7"/>
  <c r="J98" i="7"/>
  <c r="J99" i="7"/>
  <c r="J100" i="7"/>
  <c r="J101" i="7"/>
  <c r="J103" i="7"/>
  <c r="J104" i="7"/>
  <c r="J105" i="7"/>
  <c r="J106" i="7"/>
  <c r="J107" i="7"/>
  <c r="J108" i="7"/>
  <c r="J109" i="7"/>
  <c r="J110" i="7"/>
  <c r="J111" i="7"/>
  <c r="J113" i="7"/>
  <c r="J114" i="7"/>
  <c r="J115" i="7"/>
  <c r="J116" i="7"/>
  <c r="J117" i="7"/>
  <c r="J120" i="7"/>
  <c r="J121" i="7"/>
  <c r="J126" i="7"/>
  <c r="J127" i="7"/>
  <c r="J128" i="7"/>
  <c r="J130" i="7"/>
  <c r="J132" i="7"/>
  <c r="J133" i="7"/>
  <c r="J136" i="7"/>
  <c r="J137" i="7"/>
  <c r="J138" i="7"/>
  <c r="J140" i="7"/>
  <c r="J141" i="7"/>
  <c r="J144" i="7"/>
  <c r="J146" i="7"/>
  <c r="J147" i="7"/>
  <c r="J149" i="7"/>
  <c r="J151" i="7"/>
  <c r="J153" i="7"/>
  <c r="J154" i="7"/>
  <c r="J155" i="7"/>
  <c r="J158" i="7"/>
  <c r="J161" i="7"/>
  <c r="J165" i="7"/>
  <c r="J167" i="7"/>
  <c r="J177" i="7"/>
  <c r="J178" i="7"/>
  <c r="J179" i="7"/>
  <c r="J181" i="7"/>
  <c r="J182" i="7"/>
  <c r="J184" i="7"/>
  <c r="J185" i="7"/>
  <c r="J187" i="7"/>
  <c r="J188" i="7"/>
  <c r="J191" i="7"/>
  <c r="J194" i="7"/>
  <c r="J198" i="7"/>
  <c r="J200" i="7"/>
  <c r="J206" i="7"/>
  <c r="J212" i="7"/>
  <c r="J219" i="7"/>
  <c r="J225" i="7"/>
  <c r="J226" i="7"/>
  <c r="J228" i="7"/>
  <c r="J234" i="7"/>
  <c r="J235" i="7"/>
  <c r="J236" i="7"/>
  <c r="J237" i="7"/>
  <c r="J243" i="7"/>
  <c r="J247" i="7"/>
  <c r="J253" i="7"/>
  <c r="J257" i="7"/>
  <c r="J263" i="7"/>
  <c r="J264" i="7"/>
  <c r="J266" i="7"/>
  <c r="J269" i="7"/>
  <c r="J274" i="7"/>
  <c r="J276" i="7"/>
  <c r="J277" i="7"/>
  <c r="J279" i="7"/>
  <c r="J283" i="7"/>
  <c r="J285" i="7"/>
  <c r="J290" i="7"/>
  <c r="J292" i="7"/>
  <c r="J293" i="7"/>
  <c r="J295" i="7"/>
  <c r="J298" i="7"/>
  <c r="J302" i="7"/>
  <c r="J310" i="7"/>
  <c r="J312" i="7"/>
  <c r="J313" i="7"/>
  <c r="J315" i="7"/>
  <c r="J318" i="7"/>
  <c r="J323" i="7"/>
  <c r="J325" i="7"/>
  <c r="J326" i="7"/>
  <c r="J328" i="7"/>
  <c r="J333" i="7"/>
  <c r="J342" i="7"/>
  <c r="J348" i="7"/>
  <c r="J354" i="7"/>
  <c r="J356" i="7"/>
  <c r="J361" i="7"/>
  <c r="J366" i="7"/>
  <c r="J368" i="7"/>
  <c r="J370" i="7"/>
  <c r="J373" i="7"/>
  <c r="J374" i="7"/>
  <c r="J376" i="7"/>
  <c r="J382" i="7"/>
  <c r="J387" i="7"/>
  <c r="G13" i="5"/>
  <c r="G14" i="5"/>
  <c r="G15" i="5"/>
  <c r="G33" i="8"/>
  <c r="G35" i="8"/>
  <c r="G37" i="8"/>
  <c r="G38" i="8"/>
  <c r="G40" i="8"/>
  <c r="G41" i="8"/>
  <c r="G42" i="8"/>
  <c r="G44" i="8"/>
  <c r="G45" i="8"/>
  <c r="G56" i="3"/>
  <c r="K48" i="3"/>
  <c r="K49" i="3"/>
  <c r="K50" i="3"/>
  <c r="K52" i="3"/>
  <c r="K54" i="3"/>
  <c r="K55" i="3"/>
  <c r="K58" i="3"/>
  <c r="K59" i="3"/>
  <c r="K60" i="3"/>
  <c r="K61" i="3"/>
  <c r="K63" i="3"/>
  <c r="K64" i="3"/>
  <c r="K65" i="3"/>
  <c r="K66" i="3"/>
  <c r="K67" i="3"/>
  <c r="K68" i="3"/>
  <c r="K70" i="3"/>
  <c r="K71" i="3"/>
  <c r="K72" i="3"/>
  <c r="K73" i="3"/>
  <c r="K74" i="3"/>
  <c r="K75" i="3"/>
  <c r="K76" i="3"/>
  <c r="K77" i="3"/>
  <c r="K78" i="3"/>
  <c r="K80" i="3"/>
  <c r="K82" i="3"/>
  <c r="K83" i="3"/>
  <c r="K84" i="3"/>
  <c r="K85" i="3"/>
  <c r="K86" i="3"/>
  <c r="K87" i="3"/>
  <c r="K88" i="3"/>
  <c r="K91" i="3"/>
  <c r="K92" i="3"/>
  <c r="K93" i="3"/>
  <c r="K94" i="3"/>
  <c r="K97" i="3"/>
  <c r="K100" i="3"/>
  <c r="K104" i="3"/>
  <c r="K105" i="3"/>
  <c r="K106" i="3"/>
  <c r="K107" i="3"/>
  <c r="K108" i="3"/>
  <c r="K109" i="3"/>
  <c r="K111" i="3"/>
  <c r="K114" i="3"/>
  <c r="K115" i="3"/>
  <c r="K15" i="3"/>
  <c r="K17" i="3"/>
  <c r="K18" i="3"/>
  <c r="K21" i="3"/>
  <c r="K24" i="3"/>
  <c r="K27" i="3"/>
  <c r="K29" i="3"/>
  <c r="K30" i="3"/>
  <c r="K33" i="3"/>
  <c r="K34" i="3"/>
  <c r="K35" i="3"/>
  <c r="K37" i="3"/>
  <c r="K38" i="3"/>
  <c r="K39" i="3"/>
  <c r="K40" i="3"/>
  <c r="K41" i="3"/>
  <c r="K22" i="10"/>
  <c r="K21" i="10"/>
  <c r="K10" i="10"/>
  <c r="K11" i="10"/>
  <c r="K13" i="10"/>
  <c r="K14" i="10"/>
  <c r="G170" i="7" l="1"/>
  <c r="E170" i="7"/>
  <c r="G262" i="7"/>
  <c r="H262" i="7"/>
  <c r="F268" i="7"/>
  <c r="F267" i="7" s="1"/>
  <c r="G268" i="7"/>
  <c r="G267" i="7" s="1"/>
  <c r="H268" i="7"/>
  <c r="E268" i="7"/>
  <c r="E267" i="7" s="1"/>
  <c r="F217" i="7"/>
  <c r="F216" i="7" s="1"/>
  <c r="F215" i="7" s="1"/>
  <c r="F214" i="7" s="1"/>
  <c r="G218" i="7"/>
  <c r="G217" i="7" s="1"/>
  <c r="G216" i="7" s="1"/>
  <c r="G215" i="7" s="1"/>
  <c r="G214" i="7" s="1"/>
  <c r="H218" i="7"/>
  <c r="F297" i="7"/>
  <c r="F296" i="7" s="1"/>
  <c r="G297" i="7"/>
  <c r="G296" i="7" s="1"/>
  <c r="H297" i="7"/>
  <c r="H296" i="7" s="1"/>
  <c r="E297" i="7"/>
  <c r="H284" i="7"/>
  <c r="J284" i="7" s="1"/>
  <c r="G183" i="7"/>
  <c r="F190" i="7"/>
  <c r="F189" i="7" s="1"/>
  <c r="G190" i="7"/>
  <c r="G189" i="7" s="1"/>
  <c r="H190" i="7"/>
  <c r="F192" i="7"/>
  <c r="G193" i="7"/>
  <c r="G192" i="7" s="1"/>
  <c r="H193" i="7"/>
  <c r="E193" i="7"/>
  <c r="E192" i="7" s="1"/>
  <c r="E190" i="7"/>
  <c r="E189" i="7" s="1"/>
  <c r="H30" i="7"/>
  <c r="J30" i="7" s="1"/>
  <c r="I190" i="7" l="1"/>
  <c r="I193" i="7"/>
  <c r="F169" i="7"/>
  <c r="J183" i="7"/>
  <c r="J268" i="7"/>
  <c r="H189" i="7"/>
  <c r="J190" i="7"/>
  <c r="J296" i="7"/>
  <c r="H192" i="7"/>
  <c r="J193" i="7"/>
  <c r="J297" i="7"/>
  <c r="H217" i="7"/>
  <c r="J218" i="7"/>
  <c r="H267" i="7"/>
  <c r="J267" i="7" s="1"/>
  <c r="J262" i="7"/>
  <c r="F252" i="7"/>
  <c r="F251" i="7" s="1"/>
  <c r="H251" i="7"/>
  <c r="G252" i="7"/>
  <c r="G251" i="7" s="1"/>
  <c r="H252" i="7"/>
  <c r="E187" i="7"/>
  <c r="I187" i="7" s="1"/>
  <c r="J189" i="7" l="1"/>
  <c r="I189" i="7"/>
  <c r="J192" i="7"/>
  <c r="I192" i="7"/>
  <c r="H216" i="7"/>
  <c r="J217" i="7"/>
  <c r="E251" i="7"/>
  <c r="J252" i="7"/>
  <c r="J251" i="7"/>
  <c r="E284" i="7"/>
  <c r="E282" i="7"/>
  <c r="E262" i="7"/>
  <c r="E233" i="7"/>
  <c r="E236" i="7"/>
  <c r="E152" i="7"/>
  <c r="E183" i="7"/>
  <c r="G131" i="7"/>
  <c r="H131" i="7"/>
  <c r="J131" i="7" s="1"/>
  <c r="E131" i="7"/>
  <c r="G152" i="7"/>
  <c r="J152" i="7"/>
  <c r="F156" i="7"/>
  <c r="G157" i="7"/>
  <c r="G156" i="7" s="1"/>
  <c r="H157" i="7"/>
  <c r="E157" i="7"/>
  <c r="E156" i="7" s="1"/>
  <c r="I133" i="7"/>
  <c r="H215" i="7" l="1"/>
  <c r="J216" i="7"/>
  <c r="H156" i="7"/>
  <c r="J156" i="7" s="1"/>
  <c r="J157" i="7"/>
  <c r="E281" i="7"/>
  <c r="E232" i="7"/>
  <c r="F232" i="7"/>
  <c r="G233" i="7"/>
  <c r="G232" i="7" s="1"/>
  <c r="H233" i="7"/>
  <c r="D31" i="8"/>
  <c r="D11" i="8"/>
  <c r="C14" i="8"/>
  <c r="D14" i="8"/>
  <c r="E14" i="8"/>
  <c r="B14" i="8"/>
  <c r="F13" i="5"/>
  <c r="F14" i="5"/>
  <c r="F15" i="5"/>
  <c r="B39" i="8"/>
  <c r="H214" i="7" l="1"/>
  <c r="J214" i="7" s="1"/>
  <c r="J215" i="7"/>
  <c r="H232" i="7"/>
  <c r="J232" i="7" s="1"/>
  <c r="J233" i="7"/>
  <c r="I79" i="3"/>
  <c r="F386" i="7" l="1"/>
  <c r="F385" i="7" s="1"/>
  <c r="F384" i="7" s="1"/>
  <c r="F383" i="7" s="1"/>
  <c r="G386" i="7"/>
  <c r="G385" i="7" s="1"/>
  <c r="G384" i="7" s="1"/>
  <c r="G383" i="7" s="1"/>
  <c r="H386" i="7"/>
  <c r="F380" i="7"/>
  <c r="F379" i="7" s="1"/>
  <c r="F378" i="7" s="1"/>
  <c r="G381" i="7"/>
  <c r="G380" i="7" s="1"/>
  <c r="G379" i="7" s="1"/>
  <c r="G378" i="7" s="1"/>
  <c r="H381" i="7"/>
  <c r="G375" i="7"/>
  <c r="H375" i="7"/>
  <c r="G372" i="7"/>
  <c r="H372" i="7"/>
  <c r="G369" i="7"/>
  <c r="H369" i="7"/>
  <c r="G367" i="7"/>
  <c r="H367" i="7"/>
  <c r="G365" i="7"/>
  <c r="H365" i="7"/>
  <c r="F359" i="7"/>
  <c r="F358" i="7" s="1"/>
  <c r="F357" i="7" s="1"/>
  <c r="G360" i="7"/>
  <c r="G359" i="7" s="1"/>
  <c r="G358" i="7" s="1"/>
  <c r="G357" i="7" s="1"/>
  <c r="H360" i="7"/>
  <c r="G355" i="7"/>
  <c r="H355" i="7"/>
  <c r="G353" i="7"/>
  <c r="H353" i="7"/>
  <c r="F346" i="7"/>
  <c r="F345" i="7" s="1"/>
  <c r="G347" i="7"/>
  <c r="G346" i="7" s="1"/>
  <c r="G345" i="7" s="1"/>
  <c r="H347" i="7"/>
  <c r="F340" i="7"/>
  <c r="F339" i="7" s="1"/>
  <c r="F338" i="7" s="1"/>
  <c r="F337" i="7" s="1"/>
  <c r="G341" i="7"/>
  <c r="G340" i="7" s="1"/>
  <c r="G339" i="7" s="1"/>
  <c r="G338" i="7" s="1"/>
  <c r="G337" i="7" s="1"/>
  <c r="H341" i="7"/>
  <c r="F331" i="7"/>
  <c r="G332" i="7"/>
  <c r="G331" i="7" s="1"/>
  <c r="H332" i="7"/>
  <c r="F327" i="7"/>
  <c r="G327" i="7"/>
  <c r="H327" i="7"/>
  <c r="G324" i="7"/>
  <c r="H324" i="7"/>
  <c r="F322" i="7"/>
  <c r="G322" i="7"/>
  <c r="H322" i="7"/>
  <c r="F316" i="7"/>
  <c r="G317" i="7"/>
  <c r="G316" i="7" s="1"/>
  <c r="H317" i="7"/>
  <c r="G314" i="7"/>
  <c r="H314" i="7"/>
  <c r="G311" i="7"/>
  <c r="H311" i="7"/>
  <c r="F309" i="7"/>
  <c r="G309" i="7"/>
  <c r="H309" i="7"/>
  <c r="F299" i="7"/>
  <c r="G301" i="7"/>
  <c r="G299" i="7" s="1"/>
  <c r="H301" i="7"/>
  <c r="H300" i="7" s="1"/>
  <c r="F294" i="7"/>
  <c r="G294" i="7"/>
  <c r="H294" i="7"/>
  <c r="G291" i="7"/>
  <c r="H291" i="7"/>
  <c r="F289" i="7"/>
  <c r="G289" i="7"/>
  <c r="H289" i="7"/>
  <c r="G282" i="7"/>
  <c r="H282" i="7"/>
  <c r="G278" i="7"/>
  <c r="H278" i="7"/>
  <c r="G275" i="7"/>
  <c r="H275" i="7"/>
  <c r="H273" i="7"/>
  <c r="E386" i="7"/>
  <c r="E385" i="7" s="1"/>
  <c r="E381" i="7"/>
  <c r="E380" i="7" s="1"/>
  <c r="E372" i="7"/>
  <c r="E369" i="7"/>
  <c r="E367" i="7"/>
  <c r="E365" i="7"/>
  <c r="E360" i="7"/>
  <c r="E359" i="7" s="1"/>
  <c r="E355" i="7"/>
  <c r="E353" i="7"/>
  <c r="E347" i="7"/>
  <c r="E346" i="7" s="1"/>
  <c r="E341" i="7"/>
  <c r="E340" i="7" s="1"/>
  <c r="E332" i="7"/>
  <c r="E331" i="7" s="1"/>
  <c r="E327" i="7"/>
  <c r="E324" i="7"/>
  <c r="E322" i="7"/>
  <c r="E317" i="7"/>
  <c r="E316" i="7" s="1"/>
  <c r="E314" i="7"/>
  <c r="E311" i="7"/>
  <c r="E309" i="7"/>
  <c r="E294" i="7"/>
  <c r="E301" i="7"/>
  <c r="E300" i="7" s="1"/>
  <c r="E291" i="7"/>
  <c r="E289" i="7"/>
  <c r="G273" i="7"/>
  <c r="E278" i="7"/>
  <c r="E275" i="7"/>
  <c r="E273" i="7"/>
  <c r="F261" i="7"/>
  <c r="G265" i="7"/>
  <c r="G261" i="7" s="1"/>
  <c r="H265" i="7"/>
  <c r="E265" i="7"/>
  <c r="F256" i="7"/>
  <c r="F255" i="7" s="1"/>
  <c r="F254" i="7" s="1"/>
  <c r="G256" i="7"/>
  <c r="G255" i="7" s="1"/>
  <c r="G254" i="7" s="1"/>
  <c r="H256" i="7"/>
  <c r="E256" i="7"/>
  <c r="E255" i="7" s="1"/>
  <c r="E254" i="7" s="1"/>
  <c r="E252" i="7"/>
  <c r="H250" i="7"/>
  <c r="G227" i="7"/>
  <c r="H227" i="7"/>
  <c r="G224" i="7"/>
  <c r="H224" i="7"/>
  <c r="E227" i="7"/>
  <c r="E224" i="7"/>
  <c r="E218" i="7"/>
  <c r="E217" i="7" s="1"/>
  <c r="F211" i="7"/>
  <c r="F210" i="7" s="1"/>
  <c r="G211" i="7"/>
  <c r="G210" i="7" s="1"/>
  <c r="H211" i="7"/>
  <c r="E211" i="7"/>
  <c r="E210" i="7" s="1"/>
  <c r="E209" i="7" s="1"/>
  <c r="F204" i="7"/>
  <c r="F203" i="7" s="1"/>
  <c r="F202" i="7" s="1"/>
  <c r="F201" i="7" s="1"/>
  <c r="G205" i="7"/>
  <c r="G204" i="7" s="1"/>
  <c r="G203" i="7" s="1"/>
  <c r="G202" i="7" s="1"/>
  <c r="G201" i="7" s="1"/>
  <c r="H205" i="7"/>
  <c r="E205" i="7"/>
  <c r="E204" i="7" s="1"/>
  <c r="E203" i="7" s="1"/>
  <c r="G199" i="7"/>
  <c r="H199" i="7"/>
  <c r="G197" i="7"/>
  <c r="H197" i="7"/>
  <c r="F166" i="7"/>
  <c r="G166" i="7"/>
  <c r="H166" i="7"/>
  <c r="G164" i="7"/>
  <c r="H164" i="7"/>
  <c r="E199" i="7"/>
  <c r="E197" i="7"/>
  <c r="H321" i="7" l="1"/>
  <c r="J199" i="7"/>
  <c r="J197" i="7"/>
  <c r="J227" i="7"/>
  <c r="J309" i="7"/>
  <c r="J322" i="7"/>
  <c r="J372" i="7"/>
  <c r="J275" i="7"/>
  <c r="J291" i="7"/>
  <c r="J311" i="7"/>
  <c r="J324" i="7"/>
  <c r="J365" i="7"/>
  <c r="J375" i="7"/>
  <c r="H204" i="7"/>
  <c r="I204" i="7" s="1"/>
  <c r="J205" i="7"/>
  <c r="H210" i="7"/>
  <c r="J210" i="7" s="1"/>
  <c r="J211" i="7"/>
  <c r="H346" i="7"/>
  <c r="I346" i="7" s="1"/>
  <c r="J347" i="7"/>
  <c r="J289" i="7"/>
  <c r="H288" i="7"/>
  <c r="H340" i="7"/>
  <c r="J340" i="7" s="1"/>
  <c r="J341" i="7"/>
  <c r="H359" i="7"/>
  <c r="J360" i="7"/>
  <c r="J166" i="7"/>
  <c r="J224" i="7"/>
  <c r="J282" i="7"/>
  <c r="G288" i="7"/>
  <c r="G287" i="7" s="1"/>
  <c r="G286" i="7" s="1"/>
  <c r="I300" i="7"/>
  <c r="J301" i="7"/>
  <c r="H316" i="7"/>
  <c r="J316" i="7" s="1"/>
  <c r="J317" i="7"/>
  <c r="H331" i="7"/>
  <c r="J331" i="7" s="1"/>
  <c r="J332" i="7"/>
  <c r="J355" i="7"/>
  <c r="J369" i="7"/>
  <c r="H385" i="7"/>
  <c r="J386" i="7"/>
  <c r="J164" i="7"/>
  <c r="H255" i="7"/>
  <c r="J256" i="7"/>
  <c r="J265" i="7"/>
  <c r="H261" i="7"/>
  <c r="J273" i="7"/>
  <c r="J278" i="7"/>
  <c r="F288" i="7"/>
  <c r="J294" i="7"/>
  <c r="J314" i="7"/>
  <c r="J327" i="7"/>
  <c r="J353" i="7"/>
  <c r="J367" i="7"/>
  <c r="H380" i="7"/>
  <c r="J381" i="7"/>
  <c r="E288" i="7"/>
  <c r="F287" i="7"/>
  <c r="F286" i="7" s="1"/>
  <c r="G281" i="7"/>
  <c r="F281" i="7"/>
  <c r="F280" i="7" s="1"/>
  <c r="F270" i="7" s="1"/>
  <c r="H281" i="7"/>
  <c r="F223" i="7"/>
  <c r="F222" i="7" s="1"/>
  <c r="F221" i="7" s="1"/>
  <c r="F220" i="7" s="1"/>
  <c r="G196" i="7"/>
  <c r="G195" i="7" s="1"/>
  <c r="F260" i="7"/>
  <c r="F259" i="7" s="1"/>
  <c r="E261" i="7"/>
  <c r="E364" i="7"/>
  <c r="F371" i="7"/>
  <c r="E352" i="7"/>
  <c r="E351" i="7" s="1"/>
  <c r="H272" i="7"/>
  <c r="F352" i="7"/>
  <c r="F351" i="7" s="1"/>
  <c r="F350" i="7" s="1"/>
  <c r="H364" i="7"/>
  <c r="F196" i="7"/>
  <c r="F195" i="7" s="1"/>
  <c r="E272" i="7"/>
  <c r="E271" i="7" s="1"/>
  <c r="E196" i="7"/>
  <c r="E195" i="7" s="1"/>
  <c r="F163" i="7"/>
  <c r="F162" i="7" s="1"/>
  <c r="E223" i="7"/>
  <c r="H223" i="7"/>
  <c r="E371" i="7"/>
  <c r="F272" i="7"/>
  <c r="F271" i="7" s="1"/>
  <c r="F308" i="7"/>
  <c r="F307" i="7" s="1"/>
  <c r="F306" i="7" s="1"/>
  <c r="H308" i="7"/>
  <c r="E308" i="7"/>
  <c r="E307" i="7" s="1"/>
  <c r="E306" i="7" s="1"/>
  <c r="E321" i="7"/>
  <c r="E320" i="7" s="1"/>
  <c r="E319" i="7" s="1"/>
  <c r="F377" i="7"/>
  <c r="G377" i="7"/>
  <c r="H371" i="7"/>
  <c r="G371" i="7"/>
  <c r="F364" i="7"/>
  <c r="G364" i="7"/>
  <c r="H352" i="7"/>
  <c r="G352" i="7"/>
  <c r="G351" i="7" s="1"/>
  <c r="G350" i="7" s="1"/>
  <c r="G321" i="7"/>
  <c r="G320" i="7" s="1"/>
  <c r="G319" i="7" s="1"/>
  <c r="F321" i="7"/>
  <c r="F320" i="7" s="1"/>
  <c r="F319" i="7" s="1"/>
  <c r="G308" i="7"/>
  <c r="G307" i="7" s="1"/>
  <c r="G306" i="7" s="1"/>
  <c r="G272" i="7"/>
  <c r="G271" i="7" s="1"/>
  <c r="G260" i="7"/>
  <c r="G259" i="7" s="1"/>
  <c r="G223" i="7"/>
  <c r="G222" i="7" s="1"/>
  <c r="G221" i="7" s="1"/>
  <c r="G220" i="7" s="1"/>
  <c r="H196" i="7"/>
  <c r="H163" i="7"/>
  <c r="G163" i="7"/>
  <c r="G162" i="7" s="1"/>
  <c r="G175" i="7"/>
  <c r="H180" i="7"/>
  <c r="H175" i="7" s="1"/>
  <c r="H169" i="7" s="1"/>
  <c r="E180" i="7"/>
  <c r="E176" i="7"/>
  <c r="F159" i="7"/>
  <c r="G160" i="7"/>
  <c r="G159" i="7" s="1"/>
  <c r="H160" i="7"/>
  <c r="G150" i="7"/>
  <c r="H150" i="7"/>
  <c r="J150" i="7" s="1"/>
  <c r="G143" i="7"/>
  <c r="J143" i="7"/>
  <c r="J139" i="7"/>
  <c r="G135" i="7"/>
  <c r="H135" i="7"/>
  <c r="J135" i="7" s="1"/>
  <c r="G129" i="7"/>
  <c r="H129" i="7"/>
  <c r="J129" i="7" s="1"/>
  <c r="E166" i="7"/>
  <c r="I166" i="7" s="1"/>
  <c r="E164" i="7"/>
  <c r="E163" i="7" s="1"/>
  <c r="E162" i="7" s="1"/>
  <c r="E160" i="7"/>
  <c r="E159" i="7" s="1"/>
  <c r="E150" i="7"/>
  <c r="E135" i="7"/>
  <c r="E129" i="7"/>
  <c r="G125" i="7"/>
  <c r="H125" i="7"/>
  <c r="J125" i="7" s="1"/>
  <c r="E125" i="7"/>
  <c r="G119" i="7"/>
  <c r="G118" i="7" s="1"/>
  <c r="H119" i="7"/>
  <c r="H118" i="7" s="1"/>
  <c r="G112" i="7"/>
  <c r="H112" i="7"/>
  <c r="J112" i="7" s="1"/>
  <c r="G102" i="7"/>
  <c r="H102" i="7"/>
  <c r="J102" i="7" s="1"/>
  <c r="G95" i="7"/>
  <c r="H95" i="7"/>
  <c r="J95" i="7" s="1"/>
  <c r="G90" i="7"/>
  <c r="H90" i="7"/>
  <c r="J90" i="7" s="1"/>
  <c r="F84" i="7"/>
  <c r="G84" i="7"/>
  <c r="G83" i="7" s="1"/>
  <c r="H84" i="7"/>
  <c r="G77" i="7"/>
  <c r="H77" i="7"/>
  <c r="J77" i="7" s="1"/>
  <c r="G67" i="7"/>
  <c r="H67" i="7"/>
  <c r="J67" i="7" s="1"/>
  <c r="G60" i="7"/>
  <c r="H60" i="7"/>
  <c r="J60" i="7" s="1"/>
  <c r="G55" i="7"/>
  <c r="H55" i="7"/>
  <c r="J55" i="7" s="1"/>
  <c r="E119" i="7"/>
  <c r="E118" i="7" s="1"/>
  <c r="E112" i="7"/>
  <c r="E102" i="7"/>
  <c r="E95" i="7"/>
  <c r="E90" i="7"/>
  <c r="E84" i="7"/>
  <c r="E83" i="7" s="1"/>
  <c r="E77" i="7"/>
  <c r="E67" i="7"/>
  <c r="E60" i="7"/>
  <c r="E55" i="7"/>
  <c r="G35" i="7"/>
  <c r="G34" i="7" s="1"/>
  <c r="H35" i="7"/>
  <c r="G32" i="7"/>
  <c r="H32" i="7"/>
  <c r="J32" i="7" s="1"/>
  <c r="G30" i="7"/>
  <c r="G28" i="7"/>
  <c r="H28" i="7"/>
  <c r="J28" i="7" s="1"/>
  <c r="F22" i="7"/>
  <c r="G23" i="7"/>
  <c r="G22" i="7" s="1"/>
  <c r="H23" i="7"/>
  <c r="J23" i="7" s="1"/>
  <c r="G20" i="7"/>
  <c r="H20" i="7"/>
  <c r="J20" i="7" s="1"/>
  <c r="G18" i="7"/>
  <c r="H18" i="7"/>
  <c r="J18" i="7" s="1"/>
  <c r="G16" i="7"/>
  <c r="H16" i="7"/>
  <c r="J16" i="7" s="1"/>
  <c r="E35" i="7"/>
  <c r="E34" i="7" s="1"/>
  <c r="E32" i="7"/>
  <c r="E30" i="7"/>
  <c r="E28" i="7"/>
  <c r="E23" i="7"/>
  <c r="E22" i="7" s="1"/>
  <c r="E20" i="7"/>
  <c r="E18" i="7"/>
  <c r="E16" i="7"/>
  <c r="I17" i="7"/>
  <c r="I19" i="7"/>
  <c r="I21" i="7"/>
  <c r="I24" i="7"/>
  <c r="I29" i="7"/>
  <c r="I31" i="7"/>
  <c r="I33" i="7"/>
  <c r="I36" i="7"/>
  <c r="I56" i="7"/>
  <c r="I57" i="7"/>
  <c r="I58" i="7"/>
  <c r="I59" i="7"/>
  <c r="I61" i="7"/>
  <c r="I62" i="7"/>
  <c r="I63" i="7"/>
  <c r="I64" i="7"/>
  <c r="I65" i="7"/>
  <c r="I66" i="7"/>
  <c r="I68" i="7"/>
  <c r="I69" i="7"/>
  <c r="I70" i="7"/>
  <c r="I71" i="7"/>
  <c r="I72" i="7"/>
  <c r="I73" i="7"/>
  <c r="I74" i="7"/>
  <c r="I75" i="7"/>
  <c r="I76" i="7"/>
  <c r="I78" i="7"/>
  <c r="I79" i="7"/>
  <c r="I80" i="7"/>
  <c r="I81" i="7"/>
  <c r="I82" i="7"/>
  <c r="I85" i="7"/>
  <c r="I86" i="7"/>
  <c r="I91" i="7"/>
  <c r="I92" i="7"/>
  <c r="I93" i="7"/>
  <c r="I94" i="7"/>
  <c r="I96" i="7"/>
  <c r="I97" i="7"/>
  <c r="I98" i="7"/>
  <c r="I99" i="7"/>
  <c r="I100" i="7"/>
  <c r="I101" i="7"/>
  <c r="I103" i="7"/>
  <c r="I104" i="7"/>
  <c r="I105" i="7"/>
  <c r="I108" i="7"/>
  <c r="I109" i="7"/>
  <c r="I110" i="7"/>
  <c r="I111" i="7"/>
  <c r="I113" i="7"/>
  <c r="I114" i="7"/>
  <c r="I115" i="7"/>
  <c r="I116" i="7"/>
  <c r="I117" i="7"/>
  <c r="I120" i="7"/>
  <c r="I121" i="7"/>
  <c r="I126" i="7"/>
  <c r="I127" i="7"/>
  <c r="I128" i="7"/>
  <c r="I130" i="7"/>
  <c r="I132" i="7"/>
  <c r="I136" i="7"/>
  <c r="I137" i="7"/>
  <c r="I138" i="7"/>
  <c r="I140" i="7"/>
  <c r="I141" i="7"/>
  <c r="I149" i="7"/>
  <c r="I151" i="7"/>
  <c r="I161" i="7"/>
  <c r="I165" i="7"/>
  <c r="I167" i="7"/>
  <c r="I177" i="7"/>
  <c r="I178" i="7"/>
  <c r="I179" i="7"/>
  <c r="I181" i="7"/>
  <c r="I182" i="7"/>
  <c r="I185" i="7"/>
  <c r="I197" i="7"/>
  <c r="I198" i="7"/>
  <c r="I199" i="7"/>
  <c r="I200" i="7"/>
  <c r="I205" i="7"/>
  <c r="I206" i="7"/>
  <c r="I211" i="7"/>
  <c r="I212" i="7"/>
  <c r="I217" i="7"/>
  <c r="I218" i="7"/>
  <c r="I219" i="7"/>
  <c r="I224" i="7"/>
  <c r="I225" i="7"/>
  <c r="I226" i="7"/>
  <c r="I227" i="7"/>
  <c r="I228" i="7"/>
  <c r="I232" i="7"/>
  <c r="I233" i="7"/>
  <c r="I234" i="7"/>
  <c r="I243" i="7"/>
  <c r="I247" i="7"/>
  <c r="I251" i="7"/>
  <c r="I253" i="7"/>
  <c r="I256" i="7"/>
  <c r="I257" i="7"/>
  <c r="I262" i="7"/>
  <c r="I263" i="7"/>
  <c r="I265" i="7"/>
  <c r="I266" i="7"/>
  <c r="I273" i="7"/>
  <c r="I274" i="7"/>
  <c r="I275" i="7"/>
  <c r="I276" i="7"/>
  <c r="I277" i="7"/>
  <c r="I278" i="7"/>
  <c r="I279" i="7"/>
  <c r="I282" i="7"/>
  <c r="I283" i="7"/>
  <c r="I289" i="7"/>
  <c r="I290" i="7"/>
  <c r="I291" i="7"/>
  <c r="I292" i="7"/>
  <c r="I293" i="7"/>
  <c r="I294" i="7"/>
  <c r="I295" i="7"/>
  <c r="I301" i="7"/>
  <c r="I302" i="7"/>
  <c r="I309" i="7"/>
  <c r="I310" i="7"/>
  <c r="I311" i="7"/>
  <c r="I312" i="7"/>
  <c r="I313" i="7"/>
  <c r="I314" i="7"/>
  <c r="I315" i="7"/>
  <c r="I317" i="7"/>
  <c r="I318" i="7"/>
  <c r="I322" i="7"/>
  <c r="I323" i="7"/>
  <c r="I324" i="7"/>
  <c r="I325" i="7"/>
  <c r="I326" i="7"/>
  <c r="I327" i="7"/>
  <c r="I328" i="7"/>
  <c r="I332" i="7"/>
  <c r="I333" i="7"/>
  <c r="I340" i="7"/>
  <c r="I341" i="7"/>
  <c r="I342" i="7"/>
  <c r="I347" i="7"/>
  <c r="I348" i="7"/>
  <c r="I353" i="7"/>
  <c r="I354" i="7"/>
  <c r="I355" i="7"/>
  <c r="I356" i="7"/>
  <c r="I360" i="7"/>
  <c r="I361" i="7"/>
  <c r="I365" i="7"/>
  <c r="I366" i="7"/>
  <c r="I367" i="7"/>
  <c r="I368" i="7"/>
  <c r="I369" i="7"/>
  <c r="I370" i="7"/>
  <c r="I372" i="7"/>
  <c r="I373" i="7"/>
  <c r="I374" i="7"/>
  <c r="I375" i="7"/>
  <c r="I376" i="7"/>
  <c r="I380" i="7"/>
  <c r="I381" i="7"/>
  <c r="I382" i="7"/>
  <c r="I385" i="7"/>
  <c r="I386" i="7"/>
  <c r="I387" i="7"/>
  <c r="E384" i="7"/>
  <c r="E379" i="7"/>
  <c r="E378" i="7" s="1"/>
  <c r="E358" i="7"/>
  <c r="E299" i="7"/>
  <c r="J371" i="7" l="1"/>
  <c r="I331" i="7"/>
  <c r="I180" i="7"/>
  <c r="I316" i="7"/>
  <c r="E175" i="7"/>
  <c r="I210" i="7"/>
  <c r="J84" i="7"/>
  <c r="J176" i="7"/>
  <c r="H195" i="7"/>
  <c r="J195" i="7" s="1"/>
  <c r="J196" i="7"/>
  <c r="H320" i="7"/>
  <c r="J321" i="7"/>
  <c r="H379" i="7"/>
  <c r="I379" i="7" s="1"/>
  <c r="J380" i="7"/>
  <c r="H254" i="7"/>
  <c r="J254" i="7" s="1"/>
  <c r="J255" i="7"/>
  <c r="J288" i="7"/>
  <c r="H287" i="7"/>
  <c r="H203" i="7"/>
  <c r="J204" i="7"/>
  <c r="H307" i="7"/>
  <c r="I307" i="7" s="1"/>
  <c r="J308" i="7"/>
  <c r="H222" i="7"/>
  <c r="J223" i="7"/>
  <c r="H271" i="7"/>
  <c r="J271" i="7" s="1"/>
  <c r="J272" i="7"/>
  <c r="H260" i="7"/>
  <c r="J261" i="7"/>
  <c r="H358" i="7"/>
  <c r="I358" i="7" s="1"/>
  <c r="J359" i="7"/>
  <c r="I359" i="7"/>
  <c r="I255" i="7"/>
  <c r="J352" i="7"/>
  <c r="H351" i="7"/>
  <c r="J351" i="7" s="1"/>
  <c r="H280" i="7"/>
  <c r="J281" i="7"/>
  <c r="E124" i="7"/>
  <c r="J180" i="7"/>
  <c r="H162" i="7"/>
  <c r="J162" i="7" s="1"/>
  <c r="J163" i="7"/>
  <c r="J364" i="7"/>
  <c r="H384" i="7"/>
  <c r="J385" i="7"/>
  <c r="H299" i="7"/>
  <c r="J300" i="7"/>
  <c r="H345" i="7"/>
  <c r="J345" i="7" s="1"/>
  <c r="J346" i="7"/>
  <c r="H159" i="7"/>
  <c r="J159" i="7" s="1"/>
  <c r="J160" i="7"/>
  <c r="H34" i="7"/>
  <c r="J34" i="7" s="1"/>
  <c r="J35" i="7"/>
  <c r="I118" i="7"/>
  <c r="J119" i="7"/>
  <c r="I281" i="7"/>
  <c r="F258" i="7"/>
  <c r="G305" i="7"/>
  <c r="F305" i="7"/>
  <c r="H134" i="7"/>
  <c r="G280" i="7"/>
  <c r="G270" i="7" s="1"/>
  <c r="G258" i="7" s="1"/>
  <c r="G134" i="7"/>
  <c r="F134" i="7"/>
  <c r="F250" i="7"/>
  <c r="I272" i="7"/>
  <c r="I352" i="7"/>
  <c r="H363" i="7"/>
  <c r="I119" i="7"/>
  <c r="I139" i="7"/>
  <c r="I55" i="7"/>
  <c r="E27" i="7"/>
  <c r="F363" i="7"/>
  <c r="F362" i="7" s="1"/>
  <c r="F349" i="7" s="1"/>
  <c r="I308" i="7"/>
  <c r="I183" i="7"/>
  <c r="I20" i="7"/>
  <c r="E363" i="7"/>
  <c r="I364" i="7"/>
  <c r="G15" i="7"/>
  <c r="G14" i="7" s="1"/>
  <c r="G13" i="7" s="1"/>
  <c r="I129" i="7"/>
  <c r="I223" i="7"/>
  <c r="I196" i="7"/>
  <c r="H124" i="7"/>
  <c r="E134" i="7"/>
  <c r="I371" i="7"/>
  <c r="I321" i="7"/>
  <c r="I176" i="7"/>
  <c r="I30" i="7"/>
  <c r="G27" i="7"/>
  <c r="G26" i="7" s="1"/>
  <c r="G25" i="7" s="1"/>
  <c r="F27" i="7"/>
  <c r="G54" i="7"/>
  <c r="G53" i="7" s="1"/>
  <c r="G52" i="7" s="1"/>
  <c r="G89" i="7"/>
  <c r="G88" i="7" s="1"/>
  <c r="G87" i="7" s="1"/>
  <c r="G124" i="7"/>
  <c r="I288" i="7"/>
  <c r="I261" i="7"/>
  <c r="I67" i="7"/>
  <c r="F124" i="7"/>
  <c r="E305" i="7"/>
  <c r="I150" i="7"/>
  <c r="I131" i="7"/>
  <c r="I125" i="7"/>
  <c r="I90" i="7"/>
  <c r="E89" i="7"/>
  <c r="I112" i="7"/>
  <c r="I95" i="7"/>
  <c r="I84" i="7"/>
  <c r="I77" i="7"/>
  <c r="G363" i="7"/>
  <c r="G362" i="7" s="1"/>
  <c r="G349" i="7" s="1"/>
  <c r="I135" i="7"/>
  <c r="I164" i="7"/>
  <c r="I160" i="7"/>
  <c r="I143" i="7"/>
  <c r="H89" i="7"/>
  <c r="F89" i="7"/>
  <c r="I102" i="7"/>
  <c r="H83" i="7"/>
  <c r="J83" i="7" s="1"/>
  <c r="F54" i="7"/>
  <c r="H54" i="7"/>
  <c r="E54" i="7"/>
  <c r="I60" i="7"/>
  <c r="I32" i="7"/>
  <c r="H27" i="7"/>
  <c r="I23" i="7"/>
  <c r="H22" i="7"/>
  <c r="J22" i="7" s="1"/>
  <c r="F15" i="7"/>
  <c r="F14" i="7" s="1"/>
  <c r="F13" i="7" s="1"/>
  <c r="I18" i="7"/>
  <c r="H15" i="7"/>
  <c r="I28" i="7"/>
  <c r="E15" i="7"/>
  <c r="I16" i="7"/>
  <c r="I35" i="7"/>
  <c r="F241" i="7"/>
  <c r="G242" i="7"/>
  <c r="G241" i="7" s="1"/>
  <c r="H242" i="7"/>
  <c r="E242" i="7"/>
  <c r="E241" i="7" s="1"/>
  <c r="F245" i="7"/>
  <c r="F244" i="7" s="1"/>
  <c r="G246" i="7"/>
  <c r="G245" i="7" s="1"/>
  <c r="G244" i="7" s="1"/>
  <c r="H246" i="7"/>
  <c r="E246" i="7"/>
  <c r="E245" i="7" s="1"/>
  <c r="G113" i="3"/>
  <c r="G112" i="3" s="1"/>
  <c r="H113" i="3"/>
  <c r="H112" i="3" s="1"/>
  <c r="I113" i="3"/>
  <c r="I112" i="3"/>
  <c r="F113" i="3"/>
  <c r="F112" i="3"/>
  <c r="I124" i="7" l="1"/>
  <c r="J299" i="7"/>
  <c r="I299" i="7"/>
  <c r="J173" i="7"/>
  <c r="I173" i="7"/>
  <c r="H88" i="7"/>
  <c r="H87" i="7" s="1"/>
  <c r="E123" i="7"/>
  <c r="E122" i="7" s="1"/>
  <c r="F249" i="7"/>
  <c r="J250" i="7"/>
  <c r="H202" i="7"/>
  <c r="J203" i="7"/>
  <c r="I159" i="7"/>
  <c r="H362" i="7"/>
  <c r="J362" i="7" s="1"/>
  <c r="J363" i="7"/>
  <c r="H357" i="7"/>
  <c r="J357" i="7" s="1"/>
  <c r="J358" i="7"/>
  <c r="H306" i="7"/>
  <c r="J307" i="7"/>
  <c r="J287" i="7"/>
  <c r="H286" i="7"/>
  <c r="J286" i="7" s="1"/>
  <c r="J320" i="7"/>
  <c r="J246" i="7"/>
  <c r="J242" i="7"/>
  <c r="J15" i="7"/>
  <c r="J175" i="7"/>
  <c r="H383" i="7"/>
  <c r="J383" i="7" s="1"/>
  <c r="J384" i="7"/>
  <c r="H378" i="7"/>
  <c r="I378" i="7" s="1"/>
  <c r="J379" i="7"/>
  <c r="I384" i="7"/>
  <c r="I320" i="7"/>
  <c r="H270" i="7"/>
  <c r="J270" i="7" s="1"/>
  <c r="J280" i="7"/>
  <c r="J260" i="7"/>
  <c r="H259" i="7"/>
  <c r="H221" i="7"/>
  <c r="J222" i="7"/>
  <c r="J118" i="7"/>
  <c r="I34" i="7"/>
  <c r="H26" i="7"/>
  <c r="H25" i="7" s="1"/>
  <c r="H12" i="7" s="1"/>
  <c r="J124" i="7"/>
  <c r="J134" i="7"/>
  <c r="F88" i="7"/>
  <c r="J89" i="7"/>
  <c r="F53" i="7"/>
  <c r="J54" i="7"/>
  <c r="F26" i="7"/>
  <c r="J27" i="7"/>
  <c r="K112" i="3"/>
  <c r="K113" i="3"/>
  <c r="F123" i="7"/>
  <c r="G123" i="7"/>
  <c r="G122" i="7" s="1"/>
  <c r="H123" i="7"/>
  <c r="H122" i="7" s="1"/>
  <c r="G250" i="7"/>
  <c r="I363" i="7"/>
  <c r="I15" i="7"/>
  <c r="I83" i="7"/>
  <c r="H53" i="7"/>
  <c r="H52" i="7" s="1"/>
  <c r="I175" i="7"/>
  <c r="H14" i="7"/>
  <c r="I22" i="7"/>
  <c r="I134" i="7"/>
  <c r="I163" i="7"/>
  <c r="I89" i="7"/>
  <c r="I54" i="7"/>
  <c r="I27" i="7"/>
  <c r="H245" i="7"/>
  <c r="J245" i="7" s="1"/>
  <c r="I246" i="7"/>
  <c r="H241" i="7"/>
  <c r="J241" i="7" s="1"/>
  <c r="I242" i="7"/>
  <c r="J80" i="3"/>
  <c r="K79" i="3"/>
  <c r="H79" i="3"/>
  <c r="F79" i="3"/>
  <c r="J79" i="3" s="1"/>
  <c r="J59" i="3"/>
  <c r="I171" i="7" l="1"/>
  <c r="J171" i="7"/>
  <c r="H220" i="7"/>
  <c r="J220" i="7" s="1"/>
  <c r="J221" i="7"/>
  <c r="J378" i="7"/>
  <c r="H377" i="7"/>
  <c r="J377" i="7" s="1"/>
  <c r="H201" i="7"/>
  <c r="J201" i="7" s="1"/>
  <c r="J202" i="7"/>
  <c r="J259" i="7"/>
  <c r="H258" i="7"/>
  <c r="J258" i="7" s="1"/>
  <c r="J319" i="7"/>
  <c r="I319" i="7"/>
  <c r="J306" i="7"/>
  <c r="H305" i="7"/>
  <c r="J305" i="7" s="1"/>
  <c r="H13" i="7"/>
  <c r="J13" i="7" s="1"/>
  <c r="J14" i="7"/>
  <c r="F122" i="7"/>
  <c r="J122" i="7" s="1"/>
  <c r="J123" i="7"/>
  <c r="F87" i="7"/>
  <c r="J87" i="7" s="1"/>
  <c r="J88" i="7"/>
  <c r="F52" i="7"/>
  <c r="J52" i="7" s="1"/>
  <c r="J53" i="7"/>
  <c r="F25" i="7"/>
  <c r="J26" i="7"/>
  <c r="I241" i="7"/>
  <c r="H244" i="7"/>
  <c r="J244" i="7" s="1"/>
  <c r="I245" i="7"/>
  <c r="I123" i="7"/>
  <c r="J25" i="7" l="1"/>
  <c r="F12" i="7"/>
  <c r="I170" i="7"/>
  <c r="J170" i="7"/>
  <c r="E88" i="7"/>
  <c r="E87" i="7" s="1"/>
  <c r="E202" i="7"/>
  <c r="E201" i="7" s="1"/>
  <c r="E208" i="7"/>
  <c r="E207" i="7" s="1"/>
  <c r="F209" i="7"/>
  <c r="F208" i="7" s="1"/>
  <c r="F207" i="7" s="1"/>
  <c r="G209" i="7"/>
  <c r="G208" i="7" s="1"/>
  <c r="G207" i="7" s="1"/>
  <c r="H209" i="7"/>
  <c r="E216" i="7"/>
  <c r="E215" i="7" s="1"/>
  <c r="E214" i="7" s="1"/>
  <c r="E222" i="7"/>
  <c r="E221" i="7" s="1"/>
  <c r="E220" i="7" s="1"/>
  <c r="E231" i="7"/>
  <c r="E230" i="7" s="1"/>
  <c r="E229" i="7" s="1"/>
  <c r="F231" i="7"/>
  <c r="F230" i="7" s="1"/>
  <c r="F229" i="7" s="1"/>
  <c r="G231" i="7"/>
  <c r="G230" i="7" s="1"/>
  <c r="G229" i="7" s="1"/>
  <c r="H231" i="7"/>
  <c r="E240" i="7"/>
  <c r="F240" i="7"/>
  <c r="G240" i="7"/>
  <c r="H240" i="7"/>
  <c r="E244" i="7"/>
  <c r="I244" i="7" s="1"/>
  <c r="J209" i="7" l="1"/>
  <c r="J240" i="7"/>
  <c r="J231" i="7"/>
  <c r="I88" i="7"/>
  <c r="I240" i="7"/>
  <c r="I231" i="7"/>
  <c r="I222" i="7"/>
  <c r="I216" i="7"/>
  <c r="I209" i="7"/>
  <c r="I203" i="7"/>
  <c r="F239" i="7"/>
  <c r="F238" i="7" s="1"/>
  <c r="E239" i="7"/>
  <c r="E238" i="7" s="1"/>
  <c r="G239" i="7"/>
  <c r="G238" i="7" s="1"/>
  <c r="H239" i="7"/>
  <c r="H230" i="7"/>
  <c r="J230" i="7" s="1"/>
  <c r="H208" i="7"/>
  <c r="J48" i="3"/>
  <c r="J49" i="3"/>
  <c r="J50" i="3"/>
  <c r="J52" i="3"/>
  <c r="J54" i="3"/>
  <c r="J55" i="3"/>
  <c r="J58" i="3"/>
  <c r="J60" i="3"/>
  <c r="J61" i="3"/>
  <c r="J63" i="3"/>
  <c r="J64" i="3"/>
  <c r="J65" i="3"/>
  <c r="J66" i="3"/>
  <c r="J67" i="3"/>
  <c r="J68" i="3"/>
  <c r="J70" i="3"/>
  <c r="J71" i="3"/>
  <c r="J72" i="3"/>
  <c r="J73" i="3"/>
  <c r="J74" i="3"/>
  <c r="J75" i="3"/>
  <c r="J76" i="3"/>
  <c r="J77" i="3"/>
  <c r="J78" i="3"/>
  <c r="J82" i="3"/>
  <c r="J83" i="3"/>
  <c r="J84" i="3"/>
  <c r="J85" i="3"/>
  <c r="J86" i="3"/>
  <c r="J87" i="3"/>
  <c r="J88" i="3"/>
  <c r="J91" i="3"/>
  <c r="J92" i="3"/>
  <c r="J93" i="3"/>
  <c r="J94" i="3"/>
  <c r="J97" i="3"/>
  <c r="J100" i="3"/>
  <c r="J104" i="3"/>
  <c r="J105" i="3"/>
  <c r="J106" i="3"/>
  <c r="J107" i="3"/>
  <c r="J108" i="3"/>
  <c r="J109" i="3"/>
  <c r="J111" i="3"/>
  <c r="H110" i="3"/>
  <c r="I110" i="3"/>
  <c r="K110" i="3" s="1"/>
  <c r="F110" i="3"/>
  <c r="G102" i="3"/>
  <c r="G101" i="3" s="1"/>
  <c r="H103" i="3"/>
  <c r="H102" i="3" s="1"/>
  <c r="H101" i="3" s="1"/>
  <c r="I103" i="3"/>
  <c r="F103" i="3"/>
  <c r="F102" i="3" s="1"/>
  <c r="F101" i="3" s="1"/>
  <c r="I98" i="3"/>
  <c r="G98" i="3"/>
  <c r="H99" i="3"/>
  <c r="H98" i="3" s="1"/>
  <c r="I99" i="3"/>
  <c r="F99" i="3"/>
  <c r="F98" i="3" s="1"/>
  <c r="J98" i="3" s="1"/>
  <c r="G95" i="3"/>
  <c r="H96" i="3"/>
  <c r="H95" i="3" s="1"/>
  <c r="I96" i="3"/>
  <c r="F96" i="3"/>
  <c r="F95" i="3" s="1"/>
  <c r="H90" i="3"/>
  <c r="I90" i="3"/>
  <c r="I89" i="3" s="1"/>
  <c r="F90" i="3"/>
  <c r="F89" i="3" s="1"/>
  <c r="G89" i="3"/>
  <c r="H89" i="3"/>
  <c r="H81" i="3"/>
  <c r="I81" i="3"/>
  <c r="K81" i="3" s="1"/>
  <c r="F81" i="3"/>
  <c r="H69" i="3"/>
  <c r="I69" i="3"/>
  <c r="K69" i="3" s="1"/>
  <c r="F69" i="3"/>
  <c r="H62" i="3"/>
  <c r="I62" i="3"/>
  <c r="K62" i="3" s="1"/>
  <c r="F62" i="3"/>
  <c r="H57" i="3"/>
  <c r="I57" i="3"/>
  <c r="F57" i="3"/>
  <c r="H56" i="3"/>
  <c r="H53" i="3"/>
  <c r="I53" i="3"/>
  <c r="H51" i="3"/>
  <c r="I51" i="3"/>
  <c r="H47" i="3"/>
  <c r="I47" i="3"/>
  <c r="K47" i="3" s="1"/>
  <c r="F53" i="3"/>
  <c r="F51" i="3"/>
  <c r="F47" i="3"/>
  <c r="H16" i="3"/>
  <c r="I16" i="3"/>
  <c r="G14" i="3"/>
  <c r="H14" i="3"/>
  <c r="I14" i="3"/>
  <c r="F14" i="3"/>
  <c r="F16" i="3"/>
  <c r="G19" i="3"/>
  <c r="H20" i="3"/>
  <c r="H19" i="3" s="1"/>
  <c r="I20" i="3"/>
  <c r="K20" i="3" s="1"/>
  <c r="F20" i="3"/>
  <c r="F19" i="3" s="1"/>
  <c r="G22" i="3"/>
  <c r="H23" i="3"/>
  <c r="H22" i="3" s="1"/>
  <c r="I23" i="3"/>
  <c r="F23" i="3"/>
  <c r="F22" i="3" s="1"/>
  <c r="H28" i="3"/>
  <c r="I28" i="3"/>
  <c r="H26" i="3"/>
  <c r="I26" i="3"/>
  <c r="F26" i="3"/>
  <c r="F28" i="3"/>
  <c r="G31" i="3"/>
  <c r="H32" i="3"/>
  <c r="H31" i="3" s="1"/>
  <c r="I32" i="3"/>
  <c r="F32" i="3"/>
  <c r="F31" i="3" s="1"/>
  <c r="G36" i="3"/>
  <c r="H36" i="3"/>
  <c r="I36" i="3"/>
  <c r="F37" i="3"/>
  <c r="F35" i="3" s="1"/>
  <c r="J15" i="3"/>
  <c r="J17" i="3"/>
  <c r="J18" i="3"/>
  <c r="J21" i="3"/>
  <c r="J24" i="3"/>
  <c r="J27" i="3"/>
  <c r="J29" i="3"/>
  <c r="J30" i="3"/>
  <c r="J33" i="3"/>
  <c r="J34" i="3"/>
  <c r="J38" i="3"/>
  <c r="J39" i="3"/>
  <c r="J40" i="3"/>
  <c r="J41" i="3"/>
  <c r="F56" i="3" l="1"/>
  <c r="J239" i="7"/>
  <c r="H207" i="7"/>
  <c r="J207" i="7" s="1"/>
  <c r="J208" i="7"/>
  <c r="K57" i="3"/>
  <c r="I56" i="3"/>
  <c r="K56" i="3" s="1"/>
  <c r="I102" i="3"/>
  <c r="K103" i="3"/>
  <c r="K36" i="3"/>
  <c r="I31" i="3"/>
  <c r="K31" i="3" s="1"/>
  <c r="K32" i="3"/>
  <c r="K28" i="3"/>
  <c r="K23" i="3"/>
  <c r="K16" i="3"/>
  <c r="K53" i="3"/>
  <c r="K98" i="3"/>
  <c r="K26" i="3"/>
  <c r="K14" i="3"/>
  <c r="K51" i="3"/>
  <c r="K89" i="3"/>
  <c r="K90" i="3"/>
  <c r="I95" i="3"/>
  <c r="K95" i="3" s="1"/>
  <c r="K96" i="3"/>
  <c r="K99" i="3"/>
  <c r="I215" i="7"/>
  <c r="I221" i="7"/>
  <c r="I202" i="7"/>
  <c r="I230" i="7"/>
  <c r="I208" i="7"/>
  <c r="I239" i="7"/>
  <c r="I87" i="7"/>
  <c r="H46" i="3"/>
  <c r="H45" i="3" s="1"/>
  <c r="H44" i="3" s="1"/>
  <c r="I13" i="3"/>
  <c r="J28" i="3"/>
  <c r="H13" i="3"/>
  <c r="H12" i="3" s="1"/>
  <c r="H11" i="3" s="1"/>
  <c r="F46" i="3"/>
  <c r="J110" i="3"/>
  <c r="J20" i="3"/>
  <c r="J14" i="3"/>
  <c r="I25" i="3"/>
  <c r="J90" i="3"/>
  <c r="F13" i="3"/>
  <c r="J16" i="3"/>
  <c r="J81" i="3"/>
  <c r="J51" i="3"/>
  <c r="J47" i="3"/>
  <c r="J23" i="3"/>
  <c r="G25" i="3"/>
  <c r="J103" i="3"/>
  <c r="J99" i="3"/>
  <c r="J69" i="3"/>
  <c r="I22" i="3"/>
  <c r="K22" i="3" s="1"/>
  <c r="I19" i="3"/>
  <c r="J96" i="3"/>
  <c r="J62" i="3"/>
  <c r="J57" i="3"/>
  <c r="J53" i="3"/>
  <c r="H238" i="7"/>
  <c r="J238" i="7" s="1"/>
  <c r="H229" i="7"/>
  <c r="J229" i="7" s="1"/>
  <c r="G46" i="3"/>
  <c r="G45" i="3" s="1"/>
  <c r="G44" i="3" s="1"/>
  <c r="I46" i="3"/>
  <c r="F25" i="3"/>
  <c r="F36" i="3"/>
  <c r="J36" i="3" s="1"/>
  <c r="H25" i="3"/>
  <c r="J32" i="3"/>
  <c r="J26" i="3"/>
  <c r="J35" i="3"/>
  <c r="J37" i="3"/>
  <c r="K46" i="3" l="1"/>
  <c r="G12" i="3"/>
  <c r="G11" i="3" s="1"/>
  <c r="F12" i="3"/>
  <c r="I101" i="3"/>
  <c r="K101" i="3" s="1"/>
  <c r="K102" i="3"/>
  <c r="K13" i="3"/>
  <c r="J31" i="3"/>
  <c r="J95" i="3"/>
  <c r="K25" i="3"/>
  <c r="K19" i="3"/>
  <c r="I12" i="3"/>
  <c r="J56" i="3"/>
  <c r="I214" i="7"/>
  <c r="I238" i="7"/>
  <c r="I220" i="7"/>
  <c r="I229" i="7"/>
  <c r="I207" i="7"/>
  <c r="I201" i="7"/>
  <c r="J13" i="3"/>
  <c r="J25" i="3"/>
  <c r="J22" i="3"/>
  <c r="J19" i="3"/>
  <c r="I45" i="3"/>
  <c r="K45" i="3" s="1"/>
  <c r="J46" i="3"/>
  <c r="J102" i="3"/>
  <c r="J101" i="3" l="1"/>
  <c r="I11" i="3"/>
  <c r="K11" i="3" s="1"/>
  <c r="K12" i="3"/>
  <c r="J12" i="3"/>
  <c r="I122" i="7"/>
  <c r="I162" i="7"/>
  <c r="I195" i="7"/>
  <c r="I44" i="3"/>
  <c r="K44" i="3" s="1"/>
  <c r="F11" i="3"/>
  <c r="J11" i="3" l="1"/>
  <c r="F13" i="8" l="1"/>
  <c r="F17" i="8"/>
  <c r="F18" i="8"/>
  <c r="F20" i="8"/>
  <c r="D19" i="8"/>
  <c r="G13" i="8"/>
  <c r="G17" i="8"/>
  <c r="G18" i="8"/>
  <c r="G20" i="8"/>
  <c r="G21" i="8"/>
  <c r="G22" i="8"/>
  <c r="G24" i="8"/>
  <c r="F21" i="8"/>
  <c r="F22" i="8"/>
  <c r="F24" i="8"/>
  <c r="F33" i="8"/>
  <c r="F35" i="8"/>
  <c r="F37" i="8"/>
  <c r="F38" i="8"/>
  <c r="F40" i="8"/>
  <c r="F41" i="8"/>
  <c r="F42" i="8"/>
  <c r="F44" i="8"/>
  <c r="J22" i="10" l="1"/>
  <c r="J21" i="10"/>
  <c r="I9" i="10"/>
  <c r="J14" i="10"/>
  <c r="J13" i="10"/>
  <c r="J11" i="10"/>
  <c r="J10" i="10"/>
  <c r="H350" i="7" l="1"/>
  <c r="H339" i="7"/>
  <c r="F344" i="7"/>
  <c r="F343" i="7" s="1"/>
  <c r="F248" i="7"/>
  <c r="E250" i="7"/>
  <c r="H338" i="7" l="1"/>
  <c r="J339" i="7"/>
  <c r="H349" i="7"/>
  <c r="J349" i="7" s="1"/>
  <c r="J350" i="7"/>
  <c r="F213" i="7"/>
  <c r="I254" i="7"/>
  <c r="I250" i="7"/>
  <c r="I271" i="7"/>
  <c r="H344" i="7"/>
  <c r="G249" i="7"/>
  <c r="G248" i="7" s="1"/>
  <c r="H249" i="7"/>
  <c r="J249" i="7" s="1"/>
  <c r="E249" i="7"/>
  <c r="E248" i="7" s="1"/>
  <c r="E362" i="7"/>
  <c r="E345" i="7"/>
  <c r="E344" i="7" s="1"/>
  <c r="E343" i="7" s="1"/>
  <c r="E339" i="7"/>
  <c r="E338" i="7" s="1"/>
  <c r="E337" i="7" s="1"/>
  <c r="E280" i="7"/>
  <c r="E270" i="7" s="1"/>
  <c r="E260" i="7"/>
  <c r="E259" i="7" s="1"/>
  <c r="E383" i="7"/>
  <c r="I383" i="7" s="1"/>
  <c r="E14" i="7"/>
  <c r="I14" i="7" s="1"/>
  <c r="E26" i="7"/>
  <c r="G11" i="7"/>
  <c r="E53" i="7"/>
  <c r="I53" i="7" s="1"/>
  <c r="G344" i="7"/>
  <c r="G343" i="7" s="1"/>
  <c r="G213" i="7" l="1"/>
  <c r="H343" i="7"/>
  <c r="J343" i="7" s="1"/>
  <c r="J344" i="7"/>
  <c r="H337" i="7"/>
  <c r="J337" i="7" s="1"/>
  <c r="J338" i="7"/>
  <c r="F11" i="7"/>
  <c r="I345" i="7"/>
  <c r="I339" i="7"/>
  <c r="I306" i="7"/>
  <c r="I270" i="7"/>
  <c r="I362" i="7"/>
  <c r="I280" i="7"/>
  <c r="J12" i="7"/>
  <c r="I260" i="7"/>
  <c r="H248" i="7"/>
  <c r="I249" i="7"/>
  <c r="I338" i="7"/>
  <c r="I259" i="7"/>
  <c r="I344" i="7"/>
  <c r="E25" i="7"/>
  <c r="I25" i="7" s="1"/>
  <c r="I26" i="7"/>
  <c r="E377" i="7"/>
  <c r="I377" i="7" s="1"/>
  <c r="I351" i="7"/>
  <c r="E357" i="7"/>
  <c r="I357" i="7" s="1"/>
  <c r="E52" i="7"/>
  <c r="E13" i="7"/>
  <c r="E23" i="8"/>
  <c r="D23" i="8"/>
  <c r="C23" i="8"/>
  <c r="B23" i="8"/>
  <c r="E19" i="8"/>
  <c r="C19" i="8"/>
  <c r="B19" i="8"/>
  <c r="E16" i="8"/>
  <c r="D16" i="8"/>
  <c r="C16" i="8"/>
  <c r="B16" i="8"/>
  <c r="E12" i="8"/>
  <c r="D12" i="8"/>
  <c r="C12" i="8"/>
  <c r="B12" i="8"/>
  <c r="B43" i="8"/>
  <c r="B36" i="8"/>
  <c r="B34" i="8"/>
  <c r="B32" i="8"/>
  <c r="B31" i="8" s="1"/>
  <c r="C39" i="8"/>
  <c r="C36" i="8"/>
  <c r="C32" i="8"/>
  <c r="C34" i="8"/>
  <c r="C43" i="8"/>
  <c r="E12" i="7" l="1"/>
  <c r="B11" i="8"/>
  <c r="F12" i="8"/>
  <c r="C31" i="8"/>
  <c r="E11" i="8"/>
  <c r="C11" i="8"/>
  <c r="H213" i="7"/>
  <c r="J213" i="7" s="1"/>
  <c r="J248" i="7"/>
  <c r="F19" i="8"/>
  <c r="F14" i="8"/>
  <c r="G16" i="8"/>
  <c r="F16" i="8"/>
  <c r="I52" i="7"/>
  <c r="I305" i="7"/>
  <c r="I248" i="7"/>
  <c r="I343" i="7"/>
  <c r="I337" i="7"/>
  <c r="H11" i="7"/>
  <c r="I13" i="7"/>
  <c r="E350" i="7"/>
  <c r="I350" i="7" s="1"/>
  <c r="F23" i="8"/>
  <c r="G23" i="8"/>
  <c r="G19" i="8"/>
  <c r="G14" i="8"/>
  <c r="G12" i="8"/>
  <c r="E43" i="8"/>
  <c r="F43" i="8" s="1"/>
  <c r="E39" i="8"/>
  <c r="F39" i="8" s="1"/>
  <c r="E36" i="8"/>
  <c r="G36" i="8" s="1"/>
  <c r="E34" i="8"/>
  <c r="E32" i="8"/>
  <c r="F32" i="8" s="1"/>
  <c r="G43" i="8" l="1"/>
  <c r="G39" i="8"/>
  <c r="E31" i="8"/>
  <c r="G31" i="8" s="1"/>
  <c r="G32" i="8"/>
  <c r="G34" i="8"/>
  <c r="J11" i="7"/>
  <c r="F36" i="8"/>
  <c r="F31" i="8"/>
  <c r="E11" i="7"/>
  <c r="I11" i="7" s="1"/>
  <c r="I12" i="7"/>
  <c r="E349" i="7"/>
  <c r="G11" i="8"/>
  <c r="F11" i="8"/>
  <c r="F34" i="8"/>
  <c r="D32" i="8"/>
  <c r="D34" i="8"/>
  <c r="D36" i="8"/>
  <c r="D39" i="8"/>
  <c r="D43" i="8"/>
  <c r="B12" i="5"/>
  <c r="B11" i="5" s="1"/>
  <c r="E12" i="5"/>
  <c r="D12" i="5"/>
  <c r="D11" i="5" s="1"/>
  <c r="C12" i="5"/>
  <c r="C11" i="5" l="1"/>
  <c r="G12" i="5"/>
  <c r="F12" i="5"/>
  <c r="E11" i="5"/>
  <c r="I349" i="7"/>
  <c r="G11" i="5" l="1"/>
  <c r="F11" i="5"/>
  <c r="I23" i="10"/>
  <c r="H23" i="10"/>
  <c r="G23" i="10"/>
  <c r="F23" i="10"/>
  <c r="I12" i="10"/>
  <c r="H12" i="10"/>
  <c r="G12" i="10"/>
  <c r="F12" i="10"/>
  <c r="H9" i="10"/>
  <c r="G9" i="10"/>
  <c r="K9" i="10" s="1"/>
  <c r="F9" i="10"/>
  <c r="K12" i="10" l="1"/>
  <c r="K23" i="10"/>
  <c r="J12" i="10"/>
  <c r="J23" i="10"/>
  <c r="H15" i="10"/>
  <c r="G15" i="10"/>
  <c r="F15" i="10"/>
  <c r="J9" i="10"/>
  <c r="I15" i="10"/>
  <c r="I26" i="10" s="1"/>
  <c r="J26" i="10" l="1"/>
  <c r="K26" i="10"/>
  <c r="J24" i="10"/>
  <c r="K24" i="10"/>
  <c r="K15" i="10"/>
  <c r="J15" i="10"/>
  <c r="E296" i="7" l="1"/>
  <c r="E287" i="7" s="1"/>
  <c r="E286" i="7" l="1"/>
  <c r="I287" i="7"/>
  <c r="I286" i="7" l="1"/>
  <c r="E258" i="7"/>
  <c r="I258" i="7" l="1"/>
  <c r="E213" i="7"/>
  <c r="I213" i="7" l="1"/>
  <c r="H168" i="7"/>
  <c r="H51" i="7" s="1"/>
  <c r="H50" i="7" s="1"/>
  <c r="H10" i="7" s="1"/>
  <c r="H9" i="7" s="1"/>
  <c r="J169" i="7"/>
  <c r="F168" i="7"/>
  <c r="F50" i="7" s="1"/>
  <c r="J168" i="7" l="1"/>
  <c r="J50" i="7"/>
  <c r="I9" i="7"/>
  <c r="J51" i="7"/>
  <c r="F10" i="7"/>
  <c r="J10" i="7" l="1"/>
  <c r="F9" i="7"/>
  <c r="J9" i="7" s="1"/>
  <c r="J89" i="3"/>
  <c r="F45" i="3"/>
  <c r="F44" i="3" s="1"/>
  <c r="J44" i="3" s="1"/>
  <c r="J45" i="3" l="1"/>
  <c r="I51" i="7"/>
  <c r="E50" i="7"/>
  <c r="I50" i="7" s="1"/>
  <c r="E10" i="7"/>
  <c r="I10" i="7"/>
  <c r="I169" i="7"/>
  <c r="E169" i="7"/>
  <c r="E168" i="7"/>
  <c r="I168" i="7"/>
  <c r="G9" i="7"/>
  <c r="G169" i="7"/>
  <c r="G168" i="7"/>
  <c r="G51" i="7"/>
  <c r="G50" i="7"/>
  <c r="G10" i="7"/>
</calcChain>
</file>

<file path=xl/sharedStrings.xml><?xml version="1.0" encoding="utf-8"?>
<sst xmlns="http://schemas.openxmlformats.org/spreadsheetml/2006/main" count="673" uniqueCount="279">
  <si>
    <t>PRIHODI UKUPNO</t>
  </si>
  <si>
    <t>RASHODI UKUPNO</t>
  </si>
  <si>
    <t>NETO FINANCIRANJE</t>
  </si>
  <si>
    <t>Razred</t>
  </si>
  <si>
    <t>Skupina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</si>
  <si>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</si>
  <si>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</si>
  <si>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</si>
  <si>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</si>
  <si>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</si>
  <si>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UKUPNI RASHODI</t>
  </si>
  <si>
    <t>Primici od financijske imovine i zaduživanja</t>
  </si>
  <si>
    <t>Izdaci za financijsku imovinu i otplate zajmova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</si>
  <si>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</si>
  <si>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</si>
  <si>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</si>
  <si>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</si>
  <si>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</si>
  <si>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</si>
  <si>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</si>
  <si>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</si>
  <si>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</si>
  <si>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</si>
  <si>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Rashodi za nabavu proizvedene dugotrajne imovine</t>
  </si>
  <si>
    <t>Naziv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</si>
  <si>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</si>
  <si>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</si>
  <si>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</si>
  <si>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</si>
  <si>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</si>
  <si>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</si>
  <si>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</si>
  <si>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Brojčana oznaka i naziv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</si>
  <si>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</si>
  <si>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</si>
  <si>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</si>
  <si>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</si>
  <si>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</si>
  <si>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</si>
  <si>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</si>
  <si>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</si>
  <si>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</si>
  <si>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</si>
  <si>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</si>
  <si>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RAZLIKA - VIŠAK / MANJAK</t>
  </si>
  <si>
    <t>Prihodi od upravnih i administrativnih pristojbi, pristojbi po posebnim propisima i naknada</t>
  </si>
  <si>
    <t>Prihodi od imovine</t>
  </si>
  <si>
    <t>Naknade građanima i kućanstvima na temelju osiguranja i druge naknade</t>
  </si>
  <si>
    <t>Rashodi za dodatna ulaganja na nefinancijskoj imovini</t>
  </si>
  <si>
    <t>Financijski rashodi</t>
  </si>
  <si>
    <t>Ostali rashodi</t>
  </si>
  <si>
    <t>09 Obrazovanje</t>
  </si>
  <si>
    <t>091 Predškolsko i osnovnoškolsko obrazovanje</t>
  </si>
  <si>
    <t>096 Dodatne usluge u obrazovanju</t>
  </si>
  <si>
    <t>098 Usluge u obrazovanju koje nisu drugdje svrstane</t>
  </si>
  <si>
    <r>
      <t xml:space="preserve">  </t>
    </r>
    <r>
      <rPr>
        <sz val="10"/>
        <rFont val="Arial"/>
        <family val="2"/>
      </rPr>
      <t>32 Vlastiti prihodi</t>
    </r>
  </si>
  <si>
    <t>5  Pomoći</t>
  </si>
  <si>
    <t>56 Fondovi EU</t>
  </si>
  <si>
    <t>52 Ostale pomoći</t>
  </si>
  <si>
    <t>58 Ostale pomoći-proračunski korisnici</t>
  </si>
  <si>
    <t>PROGRAM 1206</t>
  </si>
  <si>
    <t>EU projekti UO za obrazovanje, kulutru i sport</t>
  </si>
  <si>
    <t>Tekući projekt T120602</t>
  </si>
  <si>
    <t>Europski socijalni fond-Projekt ZMS-pomoćnik u nastavi</t>
  </si>
  <si>
    <t>Izvor financiranja 1.1.1</t>
  </si>
  <si>
    <t>Opći prihodi i primici</t>
  </si>
  <si>
    <t>Izvor financiranja 5.6.1</t>
  </si>
  <si>
    <t xml:space="preserve"> Fondovi EU</t>
  </si>
  <si>
    <t>PROGRAM 1207</t>
  </si>
  <si>
    <t>Zakonski standardi ustanova u obrazovanju</t>
  </si>
  <si>
    <t>Aktivnost A120701</t>
  </si>
  <si>
    <t>Osiguravanje uvjeta rada za redovno poslovanje osnovne škole</t>
  </si>
  <si>
    <t>Izvor financiranja 4.4.1</t>
  </si>
  <si>
    <t xml:space="preserve"> Financijski rashodi</t>
  </si>
  <si>
    <t>Decentralizirana sredstva</t>
  </si>
  <si>
    <t>Izvor financiranja 5.8.1</t>
  </si>
  <si>
    <t>Aktivnost A120702</t>
  </si>
  <si>
    <t>Investicijska ulaganja u osnovne škole</t>
  </si>
  <si>
    <t>Kapitalni projekt K120703</t>
  </si>
  <si>
    <t>Kapitalna ulaganja u osnovne škole</t>
  </si>
  <si>
    <t>PROGRAM 1208</t>
  </si>
  <si>
    <t>Program ustanova u obrazovanju iznad standarda</t>
  </si>
  <si>
    <t>Aktivnost 120801</t>
  </si>
  <si>
    <t>Poticanje demografskog razvitka</t>
  </si>
  <si>
    <t>Aktivnost A120803</t>
  </si>
  <si>
    <t>Natjecanja iz znanja učenika</t>
  </si>
  <si>
    <t>Aktivnost A120804</t>
  </si>
  <si>
    <t>Financiranje školskih projekata</t>
  </si>
  <si>
    <t>Izvor 1.1.1</t>
  </si>
  <si>
    <t>Aktivnost A120808</t>
  </si>
  <si>
    <t>Nabava udžbenika za učenike osnovnih škola</t>
  </si>
  <si>
    <t>Izvor 5.8.1</t>
  </si>
  <si>
    <t>Aktivnost A120809</t>
  </si>
  <si>
    <t>Aktivnost A120810</t>
  </si>
  <si>
    <t>Aktivnost A120811</t>
  </si>
  <si>
    <t>Ostale pomoći proračunski korisnici</t>
  </si>
  <si>
    <t>Programi školskog kurikuluma</t>
  </si>
  <si>
    <t>Aktivnost A120818</t>
  </si>
  <si>
    <t>Ostale aktivnosti osnovnih škola</t>
  </si>
  <si>
    <t>Izvor financiranja 4.3.1</t>
  </si>
  <si>
    <t>Prihodi za posebne namjene proračunski korisnici</t>
  </si>
  <si>
    <t>Izvor financiranja 6.2.1</t>
  </si>
  <si>
    <t>Donacije-proračunski korisnici</t>
  </si>
  <si>
    <t>Dodatne djelatnosti osnovnih škola</t>
  </si>
  <si>
    <t>Izvor financiranja 3.2.1</t>
  </si>
  <si>
    <t>Vlastiti prihodi- proračunski korisnici</t>
  </si>
  <si>
    <t>Organizacija prehrane u osnovnim školama</t>
  </si>
  <si>
    <t>Opskrba školskih ustanova higijenskim potrepštinama za učenice osnovnih škola</t>
  </si>
  <si>
    <t>Tekući projekt T120802</t>
  </si>
  <si>
    <t>Produženi boravak</t>
  </si>
  <si>
    <t>Izvor financiranja 5.2.1</t>
  </si>
  <si>
    <t>43 Prihodi za posebne namjene-proračunski korisnici</t>
  </si>
  <si>
    <t>6 Donacije</t>
  </si>
  <si>
    <t>62 Donacije-proračunski korisnici</t>
  </si>
  <si>
    <t>Školska shema voća i mlijeka</t>
  </si>
  <si>
    <t>Tekući projekt T120708</t>
  </si>
  <si>
    <t>Ostale pomoći</t>
  </si>
  <si>
    <t>Fondovi EU</t>
  </si>
  <si>
    <t>Aktivnost A120819</t>
  </si>
  <si>
    <t>5.8.1</t>
  </si>
  <si>
    <t xml:space="preserve">Izvor </t>
  </si>
  <si>
    <t>Indeks                                5/2*100</t>
  </si>
  <si>
    <t xml:space="preserve"> RAČUN PRIHODA I RASHODA </t>
  </si>
  <si>
    <t xml:space="preserve"> IZVJEŠTAJ O PRIHODIMA  PREMA IZVORIMA FINANCIRANJA</t>
  </si>
  <si>
    <t>IZVJEŠTAJ O RASHODIMA PREMA IZVORIMA FINANCIRANJA</t>
  </si>
  <si>
    <t>IZVJEŠTAJ O RASHODIMA PREMA FUNKCIJSKOJ KLASIFIKACIJI</t>
  </si>
  <si>
    <t>II.POSEBNI DIO</t>
  </si>
  <si>
    <t xml:space="preserve"> IZVJEŠTAJ PO PROGRAMSKOJ  KLASIFIKACIJI</t>
  </si>
  <si>
    <t>Pomoći proračunskim korisnicima iz proračuna koji im nije nadležan</t>
  </si>
  <si>
    <t>Prihodi od financijske imovine</t>
  </si>
  <si>
    <t>Kamate na oročena sredstva i depozite po viđenju</t>
  </si>
  <si>
    <t>Prihodi po posebnim propisima</t>
  </si>
  <si>
    <t>Ostali nespomenuti prihodi</t>
  </si>
  <si>
    <t>OSTVARENJE/IZVRŠENJE  1.-12.2022.</t>
  </si>
  <si>
    <t>IZVORNI PLAN ILI REBALANS 2023.</t>
  </si>
  <si>
    <t>TEKUĆI PLAN 2023.</t>
  </si>
  <si>
    <t>INDEKS              5/2*100</t>
  </si>
  <si>
    <t>OSTVARENJE/IZVRŠENJE  1.-12.2023.</t>
  </si>
  <si>
    <t>INDEKS                   5/2*100</t>
  </si>
  <si>
    <t>INDEKS                  5/2*100</t>
  </si>
  <si>
    <t>INDEKS                                5/2*100</t>
  </si>
  <si>
    <t>INDEKS                                5/4*100</t>
  </si>
  <si>
    <t>Prihodi od prodaje proizvoda i roba te pruženih usluga</t>
  </si>
  <si>
    <t>Prihodi od pruženih usluga</t>
  </si>
  <si>
    <t>BROJČANA OZNAKA I NAZIV</t>
  </si>
  <si>
    <t xml:space="preserve">OSTVARENJE/IZVRŠENJE 
1.-12.2022. </t>
  </si>
  <si>
    <t>IZVORNI PLAN ILI REBALANS 2023.*</t>
  </si>
  <si>
    <t>TEKUĆI PLAN 2023.*</t>
  </si>
  <si>
    <t xml:space="preserve">OSTVARENJE/IZVRŠENJE 
1.-12.2023. </t>
  </si>
  <si>
    <t>UKUPNI PRIHODI</t>
  </si>
  <si>
    <t>Pomoći od izvanproračunskih korisnika</t>
  </si>
  <si>
    <t>Tekuće pomoći od izvanproračunskih korisnika</t>
  </si>
  <si>
    <t>Tekuće pomoći proračunskim korisnicima iz proračuna koji im nije nadležan</t>
  </si>
  <si>
    <t>Kapitalne pomoći proračunskim korisnicima iz proračuna koji im nije nadležan</t>
  </si>
  <si>
    <t>Donacije od pravnih i fizičkih ososba izvan općeg proračuna i povrat donacija po protestiranim jamstvima</t>
  </si>
  <si>
    <t>Tekuće donacije</t>
  </si>
  <si>
    <t>Prihodi od nadležnog proračuna i od HZZo-a temeljem ugovornih obveza</t>
  </si>
  <si>
    <t>Prihodi od nadležnog proračunaza financiranjeredovne djelatnosti proračunskih korisnika</t>
  </si>
  <si>
    <t>Prihodi od nadležnog proračuna za financiranje rashoda poslovanja</t>
  </si>
  <si>
    <t>Prihodi od prodaje građevinskih objekata</t>
  </si>
  <si>
    <t>Stambeni objekti</t>
  </si>
  <si>
    <t>…</t>
  </si>
  <si>
    <t>Plaće (Bruto)</t>
  </si>
  <si>
    <t>Plaće za redovan rad</t>
  </si>
  <si>
    <t>Plaće za prekovremeni rad</t>
  </si>
  <si>
    <t>Ostali rashodi za zaposlene</t>
  </si>
  <si>
    <t>Doprinosi na plaće</t>
  </si>
  <si>
    <t>Dop.za obvezno zdravstv.osig</t>
  </si>
  <si>
    <t>Dop.za obvezno osig.u.sl.nezaposl.</t>
  </si>
  <si>
    <t>Naknade troškova zaposlenima</t>
  </si>
  <si>
    <t>Službena putovanja</t>
  </si>
  <si>
    <t>Stručna usavršavanja</t>
  </si>
  <si>
    <t>Ostale naknade zaposlenima</t>
  </si>
  <si>
    <t>Rashodi za materijal i energiju</t>
  </si>
  <si>
    <t>Materijal i sirovine</t>
  </si>
  <si>
    <t>Energija</t>
  </si>
  <si>
    <t>Materijal i dijelovi za tekuće i investicijsko održavanje</t>
  </si>
  <si>
    <t>Sitni inventar</t>
  </si>
  <si>
    <t>Službena, radna i zaštitna odjeća i obuća</t>
  </si>
  <si>
    <t>Rashodi za usluge</t>
  </si>
  <si>
    <t>Usluge tekućeg i investicijskog održavanja</t>
  </si>
  <si>
    <t>Komunalne usluge</t>
  </si>
  <si>
    <t>Zakupnine i najamnine</t>
  </si>
  <si>
    <t>Intelektualne usluge</t>
  </si>
  <si>
    <t>Računalne usluge</t>
  </si>
  <si>
    <t>Ostale usluge</t>
  </si>
  <si>
    <t>Ostali nespomenuti rashodi poslovanja</t>
  </si>
  <si>
    <t>Naknade za rad pred. i izvr. tijela, povjer. i sl.</t>
  </si>
  <si>
    <t>Premije osiguranja</t>
  </si>
  <si>
    <t>Reprezentacija</t>
  </si>
  <si>
    <t>Pristojbe i naknade</t>
  </si>
  <si>
    <t>Troškovi sudskih postupaka</t>
  </si>
  <si>
    <t>Bankarske usluge i usluge platnog prometa</t>
  </si>
  <si>
    <t>Negativne tečajne razlike i valutna klauzula</t>
  </si>
  <si>
    <t>Zatezne kamate</t>
  </si>
  <si>
    <t>Ostali nespomenuti financijski rashodi</t>
  </si>
  <si>
    <t>Tekuće donacije u naravi</t>
  </si>
  <si>
    <t>Oprema</t>
  </si>
  <si>
    <t>Komunikacijska oprema</t>
  </si>
  <si>
    <t>Oprema za održavanje i zaštitu</t>
  </si>
  <si>
    <t>Instrumenti, uređaji i strojevi</t>
  </si>
  <si>
    <t>Sportska i glazbena oprema</t>
  </si>
  <si>
    <t>Uređaji, strojevi i oprema za ostale namjene</t>
  </si>
  <si>
    <t>Knjige, umjetnička djela i ostale izložbene vrijednosti</t>
  </si>
  <si>
    <t>Knjige</t>
  </si>
  <si>
    <t>INDEKS                                   5/2*100</t>
  </si>
  <si>
    <t>INDEKS                                   5/4*100</t>
  </si>
  <si>
    <t>Prihodi od prodaje proizv. i robe te pruž. usluga,prihodi od donacija te povrati po protestiranim jamstvima</t>
  </si>
  <si>
    <t>Kapitalne donacije</t>
  </si>
  <si>
    <t>Prihodi od nadležnog proračuna za nabavu nefinancijske imovine</t>
  </si>
  <si>
    <t>Ostali financijski rashodi</t>
  </si>
  <si>
    <t>Naknade građanima i kućanstvima u naravi</t>
  </si>
  <si>
    <t>Ostale naknade građanima i kućanstvima iz proračuna</t>
  </si>
  <si>
    <t>Plaće za posebne uvjete rada</t>
  </si>
  <si>
    <t>GODIŠNJI IZVJEŠTAJ O IZVRŠENJU FINANCIJSKOG PLANA PRORAČUNSKOG KORISNIKA JEDINICE LOKALNE I PODRUČNE (REGIONALNE) SAMOUPRAVE 
ZA 2023. GODINU</t>
  </si>
  <si>
    <t>IZVJEŠTAJ O PRIHODIMA I RASHODIMA PREMA EKONOMSKOJ KLASIFIKACIJI</t>
  </si>
  <si>
    <t>Plaće(bruto)</t>
  </si>
  <si>
    <t>Doprinosi za obvezno zdravstveno osiguranje</t>
  </si>
  <si>
    <t>Naknade za prijevoz, za rad na terenu i za odvojen život</t>
  </si>
  <si>
    <t>Naknade za prijevoz, rad na terenu i odvojeni život</t>
  </si>
  <si>
    <t>Stručno usavršavanje zaposlenika</t>
  </si>
  <si>
    <t>Ostale naknade troškova zaposlenima</t>
  </si>
  <si>
    <t xml:space="preserve">Rashodi za materijal </t>
  </si>
  <si>
    <t>Uredski materijal i ostali materijalni rashodi</t>
  </si>
  <si>
    <t>Sitni inventar i auto gume</t>
  </si>
  <si>
    <t>Uredska oprema i namještaj</t>
  </si>
  <si>
    <t>Usluge telefona, pošte i prijevoza</t>
  </si>
  <si>
    <t>Usluge promidžbe i informiranja</t>
  </si>
  <si>
    <t>Zdravstvene i veterinarske usluge</t>
  </si>
  <si>
    <t>Intelektualne i osobne usluge</t>
  </si>
  <si>
    <t>Članarine i norme</t>
  </si>
  <si>
    <t>Naknade troškova osobama izvan radnog odnosa</t>
  </si>
  <si>
    <t>Naknade građanima  i kućanstvima iz proračuna</t>
  </si>
  <si>
    <t>Postrojenja i oprema</t>
  </si>
  <si>
    <t>Izvor financiranja 5.8.2</t>
  </si>
  <si>
    <t>Ostale pomoći proračunski korisnici-prenesena sredtva</t>
  </si>
  <si>
    <t>Dodatna ulaganja na građevinskim objektima</t>
  </si>
  <si>
    <t>Naknade građanima  i kućanstvima u naravi</t>
  </si>
  <si>
    <t>Naknade za prijevoz, za rad na terenu i odvojeni život</t>
  </si>
  <si>
    <t>INDEKS                  5/4*100</t>
  </si>
  <si>
    <t>Rashodi za dodatna ulaganja na financijskoj imovini</t>
  </si>
  <si>
    <t>Izvor financiranja 6.2.2</t>
  </si>
  <si>
    <t>Donacije-proračunski korisnici-prenesena sredstva</t>
  </si>
  <si>
    <t>Izvor financiranja 3.2.2</t>
  </si>
  <si>
    <t>Vlastiti prihodi proračunski korisnici-prenesena sredstva</t>
  </si>
  <si>
    <t>Uredski materijal i ostali mat.rashodi</t>
  </si>
  <si>
    <t>Usluge telefona,pošte i prijevoza</t>
  </si>
  <si>
    <t>44 Decentralizirana sredstva</t>
  </si>
  <si>
    <t xml:space="preserve"> 32 Vlastiti prihodi</t>
  </si>
  <si>
    <t>Doprinosi za obavezno osiguranje u slučaju nezaposlenosti</t>
  </si>
  <si>
    <t>Naknade građanima i kućanstvima iz proračuna</t>
  </si>
  <si>
    <t>INDEKS          5/3*100</t>
  </si>
  <si>
    <t>INDEKS           5/3*100</t>
  </si>
  <si>
    <t>INDEKS                                   5/3*100</t>
  </si>
  <si>
    <t>Indeks                                5/3*100</t>
  </si>
  <si>
    <t xml:space="preserve">INDEKS            5/3*100               </t>
  </si>
  <si>
    <t xml:space="preserve"> </t>
  </si>
  <si>
    <t>PRENESENI VIŠAK/MANJAK IZ PRETHODNE GODINE</t>
  </si>
  <si>
    <t>RAZLIKA PRIMITAKA I IZDATAKA</t>
  </si>
  <si>
    <t>PRIJENOS VIŠKA / MANJKA U SLJEDEĆE RAZDOBLJE</t>
  </si>
  <si>
    <t>Osnovno školsko obrazovanje</t>
  </si>
  <si>
    <t>Glavni program A10</t>
  </si>
  <si>
    <t>OSNOVNA ŠKOLA CAVTAT</t>
  </si>
  <si>
    <t>KORISNIK K003</t>
  </si>
  <si>
    <t>OSTVARENJE/IZVRŠENJE  1.-6.2023.</t>
  </si>
  <si>
    <t>OSTVARENJE/IZVRŠENJE  1.-6. 2023.</t>
  </si>
  <si>
    <t>TEKUĆI PLAN 2024.</t>
  </si>
  <si>
    <t>OSTVARENJE/IZVRŠENJE  1.-6.2024.</t>
  </si>
  <si>
    <t xml:space="preserve">OSTVARENJE/IZVRŠENJE 
1.-6.2023. </t>
  </si>
  <si>
    <t>TEKUĆI PLAN 2024.*</t>
  </si>
  <si>
    <t xml:space="preserve">OSTVARENJE/IZVRŠENJE 
1.-6.2024. </t>
  </si>
  <si>
    <t>IZVORNI PLAN ILI REBALANS 2024.</t>
  </si>
  <si>
    <t>IZVORNI PLAN ILI REBALANS 2024.*</t>
  </si>
  <si>
    <t>Izvorni plan 2024.</t>
  </si>
  <si>
    <t>Tekući plan 2024.</t>
  </si>
  <si>
    <t>Izvršenje 1.-6.2024.</t>
  </si>
  <si>
    <t>Izvršenje 1.-6.2023.</t>
  </si>
  <si>
    <t>Izvor financiranja 5.6.2</t>
  </si>
  <si>
    <t xml:space="preserve"> Fondovi EU-prenesena sredstva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</si>
</sst>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8"/>
      <color indexed="8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0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NumberFormat="1" applyFont="1" applyFill="1" applyBorder="1" applyAlignment="1" applyProtection="1">
      <alignment horizontal="left"/>
    </xf>
    <xf numFmtId="0" fontId="14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18" fillId="0" borderId="0" xfId="0" quotePrefix="1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20" fillId="2" borderId="3" xfId="0" quotePrefix="1" applyFont="1" applyFill="1" applyBorder="1" applyAlignment="1">
      <alignment horizontal="left" vertical="center"/>
    </xf>
    <xf numFmtId="0" fontId="20" fillId="2" borderId="3" xfId="0" quotePrefix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20" fillId="2" borderId="3" xfId="0" applyNumberFormat="1" applyFont="1" applyFill="1" applyBorder="1" applyAlignment="1" applyProtection="1">
      <alignment horizontal="left" vertical="center" wrapText="1"/>
    </xf>
    <xf numFmtId="0" fontId="20" fillId="2" borderId="3" xfId="0" applyNumberFormat="1" applyFont="1" applyFill="1" applyBorder="1" applyAlignment="1" applyProtection="1">
      <alignment vertical="center" wrapText="1"/>
    </xf>
    <xf numFmtId="0" fontId="9" fillId="5" borderId="3" xfId="0" applyNumberFormat="1" applyFont="1" applyFill="1" applyBorder="1" applyAlignment="1" applyProtection="1">
      <alignment horizontal="left" vertical="center" wrapText="1"/>
    </xf>
    <xf numFmtId="0" fontId="9" fillId="5" borderId="3" xfId="0" applyFont="1" applyFill="1" applyBorder="1" applyAlignment="1">
      <alignment horizontal="left" vertical="center"/>
    </xf>
    <xf numFmtId="0" fontId="9" fillId="5" borderId="3" xfId="0" applyNumberFormat="1" applyFont="1" applyFill="1" applyBorder="1" applyAlignment="1" applyProtection="1">
      <alignment horizontal="left" vertical="center"/>
    </xf>
    <xf numFmtId="0" fontId="9" fillId="5" borderId="3" xfId="0" applyNumberFormat="1" applyFont="1" applyFill="1" applyBorder="1" applyAlignment="1" applyProtection="1">
      <alignment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9" fillId="3" borderId="3" xfId="0" applyNumberFormat="1" applyFont="1" applyFill="1" applyBorder="1" applyAlignment="1" applyProtection="1">
      <alignment vertical="center" wrapText="1"/>
    </xf>
    <xf numFmtId="3" fontId="3" fillId="5" borderId="4" xfId="0" applyNumberFormat="1" applyFont="1" applyFill="1" applyBorder="1" applyAlignment="1">
      <alignment horizontal="right"/>
    </xf>
    <xf numFmtId="0" fontId="9" fillId="6" borderId="3" xfId="0" applyNumberFormat="1" applyFont="1" applyFill="1" applyBorder="1" applyAlignment="1" applyProtection="1">
      <alignment horizontal="left" vertical="center" wrapText="1"/>
    </xf>
    <xf numFmtId="0" fontId="21" fillId="5" borderId="3" xfId="0" applyNumberFormat="1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9" fillId="3" borderId="3" xfId="0" applyNumberFormat="1" applyFont="1" applyFill="1" applyBorder="1" applyAlignment="1" applyProtection="1">
      <alignment horizontal="left" vertical="center" wrapText="1"/>
    </xf>
    <xf numFmtId="3" fontId="6" fillId="7" borderId="4" xfId="0" applyNumberFormat="1" applyFont="1" applyFill="1" applyBorder="1" applyAlignment="1">
      <alignment horizontal="right"/>
    </xf>
    <xf numFmtId="0" fontId="9" fillId="7" borderId="3" xfId="0" applyNumberFormat="1" applyFont="1" applyFill="1" applyBorder="1" applyAlignment="1" applyProtection="1">
      <alignment vertical="center" wrapText="1"/>
    </xf>
    <xf numFmtId="0" fontId="21" fillId="3" borderId="3" xfId="0" quotePrefix="1" applyFont="1" applyFill="1" applyBorder="1" applyAlignment="1">
      <alignment horizontal="left" vertical="center" wrapText="1"/>
    </xf>
    <xf numFmtId="0" fontId="21" fillId="3" borderId="3" xfId="0" applyNumberFormat="1" applyFont="1" applyFill="1" applyBorder="1" applyAlignment="1" applyProtection="1">
      <alignment vertical="center" wrapText="1"/>
    </xf>
    <xf numFmtId="0" fontId="20" fillId="5" borderId="3" xfId="0" applyNumberFormat="1" applyFont="1" applyFill="1" applyBorder="1" applyAlignment="1" applyProtection="1">
      <alignment vertical="center" wrapText="1"/>
    </xf>
    <xf numFmtId="0" fontId="7" fillId="5" borderId="3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4" fillId="0" borderId="0" xfId="0" applyFont="1" applyBorder="1" applyAlignment="1">
      <alignment horizontal="right" vertical="center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>
      <alignment horizontal="center" vertical="center" wrapText="1"/>
    </xf>
    <xf numFmtId="3" fontId="9" fillId="2" borderId="0" xfId="0" applyNumberFormat="1" applyFont="1" applyFill="1" applyBorder="1" applyAlignment="1" applyProtection="1">
      <alignment horizontal="right" wrapText="1"/>
    </xf>
    <xf numFmtId="3" fontId="6" fillId="2" borderId="0" xfId="0" quotePrefix="1" applyNumberFormat="1" applyFont="1" applyFill="1" applyBorder="1" applyAlignment="1">
      <alignment horizontal="right"/>
    </xf>
    <xf numFmtId="0" fontId="6" fillId="0" borderId="0" xfId="0" quotePrefix="1" applyFont="1" applyBorder="1" applyAlignment="1">
      <alignment horizontal="left" wrapText="1"/>
    </xf>
    <xf numFmtId="0" fontId="6" fillId="0" borderId="0" xfId="0" quotePrefix="1" applyFont="1" applyBorder="1" applyAlignment="1">
      <alignment horizontal="center" wrapText="1"/>
    </xf>
    <xf numFmtId="0" fontId="6" fillId="0" borderId="0" xfId="0" quotePrefix="1" applyNumberFormat="1" applyFont="1" applyFill="1" applyBorder="1" applyAlignment="1" applyProtection="1">
      <alignment horizontal="left"/>
    </xf>
    <xf numFmtId="3" fontId="9" fillId="2" borderId="0" xfId="0" quotePrefix="1" applyNumberFormat="1" applyFont="1" applyFill="1" applyBorder="1" applyAlignment="1">
      <alignment horizontal="right"/>
    </xf>
    <xf numFmtId="0" fontId="17" fillId="0" borderId="0" xfId="0" applyFont="1" applyBorder="1" applyAlignment="1">
      <alignment wrapText="1"/>
    </xf>
    <xf numFmtId="0" fontId="9" fillId="0" borderId="0" xfId="0" quotePrefix="1" applyFont="1" applyBorder="1" applyAlignment="1">
      <alignment horizontal="left" wrapText="1"/>
    </xf>
    <xf numFmtId="0" fontId="9" fillId="0" borderId="0" xfId="0" quotePrefix="1" applyFont="1" applyBorder="1" applyAlignment="1">
      <alignment horizontal="center" wrapText="1"/>
    </xf>
    <xf numFmtId="0" fontId="9" fillId="0" borderId="0" xfId="0" quotePrefix="1" applyNumberFormat="1" applyFont="1" applyFill="1" applyBorder="1" applyAlignment="1" applyProtection="1">
      <alignment horizontal="left"/>
    </xf>
    <xf numFmtId="0" fontId="11" fillId="0" borderId="0" xfId="0" applyFont="1" applyBorder="1" applyAlignment="1">
      <alignment wrapText="1"/>
    </xf>
    <xf numFmtId="0" fontId="0" fillId="0" borderId="0" xfId="0" applyBorder="1"/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0" borderId="2" xfId="0" quotePrefix="1" applyFont="1" applyBorder="1" applyAlignment="1">
      <alignment horizontal="center" wrapText="1"/>
    </xf>
    <xf numFmtId="0" fontId="3" fillId="0" borderId="2" xfId="0" quotePrefix="1" applyFont="1" applyBorder="1" applyAlignment="1">
      <alignment horizontal="left" wrapText="1"/>
    </xf>
    <xf numFmtId="0" fontId="3" fillId="0" borderId="2" xfId="0" quotePrefix="1" applyNumberFormat="1" applyFont="1" applyFill="1" applyBorder="1" applyAlignment="1" applyProtection="1">
      <alignment horizontal="left"/>
    </xf>
    <xf numFmtId="0" fontId="0" fillId="0" borderId="0" xfId="0" applyFont="1"/>
    <xf numFmtId="3" fontId="3" fillId="2" borderId="3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0" fillId="2" borderId="0" xfId="0" applyFont="1" applyFill="1"/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9" fillId="4" borderId="3" xfId="0" applyNumberFormat="1" applyFont="1" applyFill="1" applyBorder="1" applyAlignment="1" applyProtection="1">
      <alignment horizontal="left" vertical="center" wrapText="1"/>
    </xf>
    <xf numFmtId="0" fontId="7" fillId="4" borderId="3" xfId="0" applyNumberFormat="1" applyFont="1" applyFill="1" applyBorder="1" applyAlignment="1" applyProtection="1">
      <alignment horizontal="left" vertical="center" wrapText="1"/>
    </xf>
    <xf numFmtId="3" fontId="3" fillId="4" borderId="4" xfId="0" applyNumberFormat="1" applyFont="1" applyFill="1" applyBorder="1" applyAlignment="1">
      <alignment horizontal="right"/>
    </xf>
    <xf numFmtId="0" fontId="7" fillId="5" borderId="3" xfId="0" applyNumberFormat="1" applyFont="1" applyFill="1" applyBorder="1" applyAlignment="1" applyProtection="1">
      <alignment horizontal="left" vertical="center" wrapText="1"/>
    </xf>
    <xf numFmtId="0" fontId="9" fillId="7" borderId="3" xfId="0" applyNumberFormat="1" applyFont="1" applyFill="1" applyBorder="1" applyAlignment="1" applyProtection="1">
      <alignment horizontal="left" vertical="center" wrapText="1"/>
    </xf>
    <xf numFmtId="0" fontId="7" fillId="4" borderId="3" xfId="0" quotePrefix="1" applyFont="1" applyFill="1" applyBorder="1" applyAlignment="1">
      <alignment horizontal="left" vertical="center"/>
    </xf>
    <xf numFmtId="0" fontId="20" fillId="4" borderId="3" xfId="0" quotePrefix="1" applyFont="1" applyFill="1" applyBorder="1" applyAlignment="1">
      <alignment horizontal="left" vertical="center"/>
    </xf>
    <xf numFmtId="0" fontId="7" fillId="5" borderId="3" xfId="0" quotePrefix="1" applyFont="1" applyFill="1" applyBorder="1" applyAlignment="1">
      <alignment horizontal="left" vertical="center"/>
    </xf>
    <xf numFmtId="0" fontId="20" fillId="5" borderId="3" xfId="0" quotePrefix="1" applyFont="1" applyFill="1" applyBorder="1" applyAlignment="1">
      <alignment horizontal="left" vertical="center"/>
    </xf>
    <xf numFmtId="0" fontId="20" fillId="5" borderId="3" xfId="0" quotePrefix="1" applyFont="1" applyFill="1" applyBorder="1" applyAlignment="1">
      <alignment horizontal="left" vertical="center" wrapText="1"/>
    </xf>
    <xf numFmtId="0" fontId="20" fillId="4" borderId="3" xfId="0" quotePrefix="1" applyFont="1" applyFill="1" applyBorder="1" applyAlignment="1">
      <alignment horizontal="left" vertical="center" wrapText="1"/>
    </xf>
    <xf numFmtId="0" fontId="6" fillId="2" borderId="1" xfId="0" quotePrefix="1" applyFont="1" applyFill="1" applyBorder="1" applyAlignment="1">
      <alignment horizontal="left" wrapText="1"/>
    </xf>
    <xf numFmtId="0" fontId="6" fillId="2" borderId="2" xfId="0" quotePrefix="1" applyFont="1" applyFill="1" applyBorder="1" applyAlignment="1">
      <alignment horizontal="left" wrapText="1"/>
    </xf>
    <xf numFmtId="0" fontId="6" fillId="2" borderId="2" xfId="0" quotePrefix="1" applyFont="1" applyFill="1" applyBorder="1" applyAlignment="1">
      <alignment horizontal="center" wrapText="1"/>
    </xf>
    <xf numFmtId="0" fontId="6" fillId="2" borderId="2" xfId="0" quotePrefix="1" applyNumberFormat="1" applyFont="1" applyFill="1" applyBorder="1" applyAlignment="1" applyProtection="1">
      <alignment horizontal="left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7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0" fillId="0" borderId="3" xfId="0" applyBorder="1"/>
    <xf numFmtId="0" fontId="1" fillId="0" borderId="0" xfId="0" applyFont="1"/>
    <xf numFmtId="3" fontId="0" fillId="0" borderId="3" xfId="0" applyNumberFormat="1" applyBorder="1"/>
    <xf numFmtId="0" fontId="3" fillId="2" borderId="4" xfId="0" applyNumberFormat="1" applyFont="1" applyFill="1" applyBorder="1" applyAlignment="1">
      <alignment horizontal="right"/>
    </xf>
    <xf numFmtId="0" fontId="3" fillId="4" borderId="4" xfId="0" applyNumberFormat="1" applyFont="1" applyFill="1" applyBorder="1" applyAlignment="1">
      <alignment horizontal="right"/>
    </xf>
    <xf numFmtId="0" fontId="3" fillId="5" borderId="4" xfId="0" applyNumberFormat="1" applyFont="1" applyFill="1" applyBorder="1" applyAlignment="1">
      <alignment horizontal="right"/>
    </xf>
    <xf numFmtId="0" fontId="6" fillId="5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center" wrapText="1"/>
    </xf>
    <xf numFmtId="3" fontId="3" fillId="2" borderId="3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3" fontId="3" fillId="4" borderId="3" xfId="0" applyNumberFormat="1" applyFont="1" applyFill="1" applyBorder="1" applyAlignment="1">
      <alignment horizontal="left" wrapText="1"/>
    </xf>
    <xf numFmtId="3" fontId="3" fillId="5" borderId="3" xfId="0" applyNumberFormat="1" applyFont="1" applyFill="1" applyBorder="1" applyAlignment="1">
      <alignment horizontal="left" wrapText="1"/>
    </xf>
    <xf numFmtId="3" fontId="3" fillId="2" borderId="3" xfId="0" applyNumberFormat="1" applyFont="1" applyFill="1" applyBorder="1" applyAlignment="1">
      <alignment horizontal="left" wrapText="1"/>
    </xf>
    <xf numFmtId="3" fontId="6" fillId="5" borderId="3" xfId="0" applyNumberFormat="1" applyFont="1" applyFill="1" applyBorder="1" applyAlignment="1">
      <alignment horizontal="left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 applyProtection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center" vertical="center" wrapText="1"/>
    </xf>
    <xf numFmtId="0" fontId="0" fillId="2" borderId="3" xfId="0" applyFill="1" applyBorder="1" applyAlignment="1">
      <alignment horizontal="center"/>
    </xf>
    <xf numFmtId="0" fontId="27" fillId="3" borderId="3" xfId="0" applyNumberFormat="1" applyFont="1" applyFill="1" applyBorder="1" applyAlignment="1" applyProtection="1">
      <alignment horizontal="left" vertical="center" wrapText="1"/>
    </xf>
    <xf numFmtId="3" fontId="27" fillId="3" borderId="4" xfId="0" applyNumberFormat="1" applyFont="1" applyFill="1" applyBorder="1" applyAlignment="1">
      <alignment horizontal="right"/>
    </xf>
    <xf numFmtId="0" fontId="1" fillId="3" borderId="3" xfId="0" applyFont="1" applyFill="1" applyBorder="1"/>
    <xf numFmtId="0" fontId="0" fillId="4" borderId="3" xfId="0" applyFill="1" applyBorder="1"/>
    <xf numFmtId="0" fontId="0" fillId="5" borderId="3" xfId="0" applyFill="1" applyBorder="1"/>
    <xf numFmtId="3" fontId="6" fillId="2" borderId="3" xfId="0" applyNumberFormat="1" applyFont="1" applyFill="1" applyBorder="1" applyAlignment="1">
      <alignment horizontal="center" wrapText="1"/>
    </xf>
    <xf numFmtId="3" fontId="6" fillId="2" borderId="3" xfId="0" applyNumberFormat="1" applyFont="1" applyFill="1" applyBorder="1" applyAlignment="1">
      <alignment horizontal="center"/>
    </xf>
    <xf numFmtId="0" fontId="0" fillId="2" borderId="3" xfId="0" applyFill="1" applyBorder="1"/>
    <xf numFmtId="3" fontId="27" fillId="3" borderId="3" xfId="0" applyNumberFormat="1" applyFont="1" applyFill="1" applyBorder="1" applyAlignment="1">
      <alignment horizontal="left" wrapText="1"/>
    </xf>
    <xf numFmtId="3" fontId="6" fillId="7" borderId="3" xfId="0" applyNumberFormat="1" applyFont="1" applyFill="1" applyBorder="1" applyAlignment="1">
      <alignment horizontal="left"/>
    </xf>
    <xf numFmtId="0" fontId="7" fillId="3" borderId="3" xfId="0" applyNumberFormat="1" applyFont="1" applyFill="1" applyBorder="1" applyAlignment="1" applyProtection="1">
      <alignment horizontal="left" vertical="center" wrapText="1"/>
    </xf>
    <xf numFmtId="0" fontId="7" fillId="3" borderId="3" xfId="0" applyNumberFormat="1" applyFont="1" applyFill="1" applyBorder="1" applyAlignment="1" applyProtection="1">
      <alignment vertical="center" wrapText="1"/>
    </xf>
    <xf numFmtId="0" fontId="9" fillId="7" borderId="3" xfId="0" applyFont="1" applyFill="1" applyBorder="1" applyAlignment="1">
      <alignment horizontal="left" vertical="center"/>
    </xf>
    <xf numFmtId="0" fontId="7" fillId="7" borderId="3" xfId="0" applyNumberFormat="1" applyFont="1" applyFill="1" applyBorder="1" applyAlignment="1" applyProtection="1">
      <alignment horizontal="left" vertical="center" wrapText="1"/>
    </xf>
    <xf numFmtId="0" fontId="7" fillId="7" borderId="3" xfId="0" applyNumberFormat="1" applyFont="1" applyFill="1" applyBorder="1" applyAlignment="1" applyProtection="1">
      <alignment vertical="center" wrapText="1"/>
    </xf>
    <xf numFmtId="0" fontId="21" fillId="2" borderId="3" xfId="0" quotePrefix="1" applyFont="1" applyFill="1" applyBorder="1" applyAlignment="1">
      <alignment horizontal="left" vertical="center"/>
    </xf>
    <xf numFmtId="0" fontId="21" fillId="2" borderId="3" xfId="0" quotePrefix="1" applyFont="1" applyFill="1" applyBorder="1" applyAlignment="1">
      <alignment horizontal="left" vertical="center" wrapText="1"/>
    </xf>
    <xf numFmtId="0" fontId="6" fillId="2" borderId="3" xfId="0" applyNumberFormat="1" applyFont="1" applyFill="1" applyBorder="1" applyAlignment="1">
      <alignment horizontal="right"/>
    </xf>
    <xf numFmtId="0" fontId="3" fillId="7" borderId="3" xfId="0" applyNumberFormat="1" applyFont="1" applyFill="1" applyBorder="1" applyAlignment="1">
      <alignment horizontal="right"/>
    </xf>
    <xf numFmtId="0" fontId="3" fillId="3" borderId="3" xfId="0" applyNumberFormat="1" applyFont="1" applyFill="1" applyBorder="1" applyAlignment="1">
      <alignment horizontal="right"/>
    </xf>
    <xf numFmtId="0" fontId="0" fillId="4" borderId="3" xfId="0" applyNumberFormat="1" applyFill="1" applyBorder="1"/>
    <xf numFmtId="0" fontId="0" fillId="5" borderId="3" xfId="0" applyNumberFormat="1" applyFill="1" applyBorder="1"/>
    <xf numFmtId="0" fontId="0" fillId="0" borderId="3" xfId="0" applyNumberFormat="1" applyBorder="1"/>
    <xf numFmtId="0" fontId="3" fillId="5" borderId="3" xfId="0" applyNumberFormat="1" applyFont="1" applyFill="1" applyBorder="1" applyAlignment="1">
      <alignment horizontal="right"/>
    </xf>
    <xf numFmtId="0" fontId="25" fillId="4" borderId="3" xfId="0" applyNumberFormat="1" applyFont="1" applyFill="1" applyBorder="1" applyAlignment="1" applyProtection="1">
      <alignment horizontal="center" vertical="center" wrapText="1"/>
    </xf>
    <xf numFmtId="0" fontId="25" fillId="5" borderId="3" xfId="0" applyNumberFormat="1" applyFont="1" applyFill="1" applyBorder="1" applyAlignment="1" applyProtection="1">
      <alignment horizontal="center" vertical="center" wrapText="1"/>
    </xf>
    <xf numFmtId="0" fontId="9" fillId="4" borderId="3" xfId="0" quotePrefix="1" applyFont="1" applyFill="1" applyBorder="1" applyAlignment="1">
      <alignment horizontal="left" vertical="center"/>
    </xf>
    <xf numFmtId="0" fontId="6" fillId="4" borderId="4" xfId="0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left" wrapText="1"/>
    </xf>
    <xf numFmtId="0" fontId="26" fillId="5" borderId="3" xfId="0" applyNumberFormat="1" applyFont="1" applyFill="1" applyBorder="1" applyAlignment="1" applyProtection="1">
      <alignment horizontal="center" vertical="center" wrapText="1"/>
    </xf>
    <xf numFmtId="0" fontId="3" fillId="4" borderId="4" xfId="0" applyNumberFormat="1" applyFont="1" applyFill="1" applyBorder="1" applyAlignment="1" applyProtection="1">
      <alignment horizontal="center" vertical="center" wrapTex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3" fontId="3" fillId="4" borderId="3" xfId="0" applyNumberFormat="1" applyFont="1" applyFill="1" applyBorder="1" applyAlignment="1" applyProtection="1">
      <alignment horizontal="left" vertical="center" wrapText="1"/>
    </xf>
    <xf numFmtId="3" fontId="6" fillId="7" borderId="3" xfId="0" applyNumberFormat="1" applyFont="1" applyFill="1" applyBorder="1" applyAlignment="1">
      <alignment horizontal="left" wrapText="1"/>
    </xf>
    <xf numFmtId="3" fontId="6" fillId="3" borderId="3" xfId="0" applyNumberFormat="1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 applyProtection="1">
      <alignment horizontal="center" vertical="center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1" fillId="3" borderId="3" xfId="0" applyNumberFormat="1" applyFont="1" applyFill="1" applyBorder="1"/>
    <xf numFmtId="0" fontId="0" fillId="5" borderId="1" xfId="0" applyFill="1" applyBorder="1"/>
    <xf numFmtId="0" fontId="0" fillId="0" borderId="1" xfId="0" applyBorder="1"/>
    <xf numFmtId="0" fontId="5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</xf>
    <xf numFmtId="0" fontId="6" fillId="7" borderId="3" xfId="0" applyNumberFormat="1" applyFont="1" applyFill="1" applyBorder="1" applyAlignment="1" applyProtection="1">
      <alignment horizontal="left" vertical="center" wrapText="1"/>
    </xf>
    <xf numFmtId="0" fontId="22" fillId="3" borderId="3" xfId="0" applyNumberFormat="1" applyFont="1" applyFill="1" applyBorder="1" applyAlignment="1" applyProtection="1">
      <alignment horizontal="left" vertical="center" wrapText="1"/>
    </xf>
    <xf numFmtId="0" fontId="0" fillId="0" borderId="2" xfId="0" applyBorder="1"/>
    <xf numFmtId="0" fontId="3" fillId="4" borderId="3" xfId="0" applyNumberFormat="1" applyFont="1" applyFill="1" applyBorder="1" applyAlignment="1" applyProtection="1">
      <alignment horizontal="left" vertical="center" wrapText="1"/>
    </xf>
    <xf numFmtId="0" fontId="7" fillId="4" borderId="3" xfId="0" applyNumberFormat="1" applyFont="1" applyFill="1" applyBorder="1" applyAlignment="1" applyProtection="1">
      <alignment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3" fillId="8" borderId="3" xfId="0" applyNumberFormat="1" applyFont="1" applyFill="1" applyBorder="1" applyAlignment="1" applyProtection="1">
      <alignment horizontal="left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center" vertical="center" wrapText="1"/>
    </xf>
    <xf numFmtId="0" fontId="6" fillId="9" borderId="2" xfId="0" applyNumberFormat="1" applyFont="1" applyFill="1" applyBorder="1" applyAlignment="1" applyProtection="1">
      <alignment horizontal="center" vertical="center" wrapText="1"/>
    </xf>
    <xf numFmtId="0" fontId="3" fillId="9" borderId="4" xfId="0" applyNumberFormat="1" applyFont="1" applyFill="1" applyBorder="1" applyAlignment="1" applyProtection="1">
      <alignment vertical="center" wrapText="1"/>
    </xf>
    <xf numFmtId="0" fontId="6" fillId="9" borderId="4" xfId="0" applyNumberFormat="1" applyFont="1" applyFill="1" applyBorder="1" applyAlignment="1" applyProtection="1">
      <alignment horizontal="center" vertical="center" wrapText="1"/>
    </xf>
    <xf numFmtId="0" fontId="3" fillId="9" borderId="1" xfId="0" applyNumberFormat="1" applyFont="1" applyFill="1" applyBorder="1" applyAlignment="1" applyProtection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3" fillId="8" borderId="3" xfId="0" applyNumberFormat="1" applyFont="1" applyFill="1" applyBorder="1" applyAlignment="1" applyProtection="1">
      <alignment horizontal="left" vertical="center" wrapText="1"/>
    </xf>
    <xf numFmtId="0" fontId="3" fillId="5" borderId="3" xfId="0" applyNumberFormat="1" applyFont="1" applyFill="1" applyBorder="1" applyAlignment="1" applyProtection="1">
      <alignment horizontal="left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 indent="1"/>
    </xf>
    <xf numFmtId="0" fontId="3" fillId="4" borderId="2" xfId="0" applyNumberFormat="1" applyFont="1" applyFill="1" applyBorder="1" applyAlignment="1" applyProtection="1">
      <alignment horizontal="left" vertical="center" wrapText="1" indent="1"/>
    </xf>
    <xf numFmtId="0" fontId="3" fillId="4" borderId="4" xfId="0" applyNumberFormat="1" applyFont="1" applyFill="1" applyBorder="1" applyAlignment="1" applyProtection="1">
      <alignment horizontal="left" vertical="center" wrapText="1" indent="1"/>
    </xf>
    <xf numFmtId="0" fontId="3" fillId="8" borderId="3" xfId="0" applyNumberFormat="1" applyFont="1" applyFill="1" applyBorder="1" applyAlignment="1" applyProtection="1">
      <alignment horizontal="left" vertical="center" wrapText="1"/>
    </xf>
    <xf numFmtId="0" fontId="3" fillId="5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 vertical="center" wrapText="1" inden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/>
    </xf>
    <xf numFmtId="0" fontId="3" fillId="5" borderId="2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5" borderId="10" xfId="0" applyNumberFormat="1" applyFont="1" applyFill="1" applyBorder="1" applyAlignment="1" applyProtection="1">
      <alignment horizontal="left" vertical="center" wrapText="1" indent="1"/>
    </xf>
    <xf numFmtId="0" fontId="3" fillId="5" borderId="5" xfId="0" applyNumberFormat="1" applyFont="1" applyFill="1" applyBorder="1" applyAlignment="1" applyProtection="1">
      <alignment horizontal="left" vertical="center" wrapText="1" indent="1"/>
    </xf>
    <xf numFmtId="0" fontId="3" fillId="5" borderId="15" xfId="0" applyNumberFormat="1" applyFont="1" applyFill="1" applyBorder="1" applyAlignment="1" applyProtection="1">
      <alignment horizontal="left" vertical="center" wrapText="1" inden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3" fillId="4" borderId="2" xfId="0" applyNumberFormat="1" applyFont="1" applyFill="1" applyBorder="1" applyAlignment="1" applyProtection="1">
      <alignment horizontal="left" vertical="center" wrapText="1"/>
    </xf>
    <xf numFmtId="0" fontId="3" fillId="2" borderId="8" xfId="0" applyNumberFormat="1" applyFont="1" applyFill="1" applyBorder="1" applyAlignment="1" applyProtection="1">
      <alignment horizontal="left" vertical="center" wrapText="1" indent="1"/>
    </xf>
    <xf numFmtId="0" fontId="3" fillId="2" borderId="9" xfId="0" applyNumberFormat="1" applyFont="1" applyFill="1" applyBorder="1" applyAlignment="1" applyProtection="1">
      <alignment horizontal="left" vertical="center" wrapText="1" indent="1"/>
    </xf>
    <xf numFmtId="0" fontId="3" fillId="2" borderId="10" xfId="0" applyNumberFormat="1" applyFont="1" applyFill="1" applyBorder="1" applyAlignment="1" applyProtection="1">
      <alignment horizontal="left" vertical="center" wrapText="1" indent="1"/>
    </xf>
    <xf numFmtId="0" fontId="3" fillId="5" borderId="8" xfId="0" applyNumberFormat="1" applyFont="1" applyFill="1" applyBorder="1" applyAlignment="1" applyProtection="1">
      <alignment horizontal="left" vertical="center" wrapText="1" indent="1"/>
    </xf>
    <xf numFmtId="0" fontId="3" fillId="5" borderId="9" xfId="0" applyNumberFormat="1" applyFont="1" applyFill="1" applyBorder="1" applyAlignment="1" applyProtection="1">
      <alignment horizontal="left" vertical="center" wrapText="1" indent="1"/>
    </xf>
    <xf numFmtId="0" fontId="15" fillId="10" borderId="3" xfId="0" applyNumberFormat="1" applyFont="1" applyFill="1" applyBorder="1" applyAlignment="1" applyProtection="1">
      <alignment horizontal="left" vertical="center" wrapText="1"/>
    </xf>
    <xf numFmtId="0" fontId="24" fillId="10" borderId="11" xfId="0" applyNumberFormat="1" applyFont="1" applyFill="1" applyBorder="1" applyAlignment="1" applyProtection="1">
      <alignment horizontal="left" vertical="center" indent="1"/>
    </xf>
    <xf numFmtId="0" fontId="24" fillId="10" borderId="11" xfId="0" applyNumberFormat="1" applyFont="1" applyFill="1" applyBorder="1" applyAlignment="1" applyProtection="1">
      <alignment horizontal="left" vertical="center" wrapText="1" indent="1"/>
    </xf>
    <xf numFmtId="0" fontId="24" fillId="10" borderId="3" xfId="0" applyNumberFormat="1" applyFont="1" applyFill="1" applyBorder="1" applyAlignment="1" applyProtection="1">
      <alignment horizontal="left" vertical="center" wrapText="1"/>
    </xf>
    <xf numFmtId="0" fontId="24" fillId="5" borderId="3" xfId="0" applyFont="1" applyFill="1" applyBorder="1" applyAlignment="1">
      <alignment horizontal="left" wrapText="1"/>
    </xf>
    <xf numFmtId="0" fontId="24" fillId="0" borderId="3" xfId="0" applyFont="1" applyBorder="1" applyAlignment="1">
      <alignment horizontal="left" wrapText="1"/>
    </xf>
    <xf numFmtId="0" fontId="6" fillId="4" borderId="3" xfId="0" applyNumberFormat="1" applyFont="1" applyFill="1" applyBorder="1" applyAlignment="1" applyProtection="1">
      <alignment horizontal="left" vertical="center" wrapText="1"/>
    </xf>
    <xf numFmtId="0" fontId="24" fillId="4" borderId="3" xfId="0" applyFont="1" applyFill="1" applyBorder="1" applyAlignment="1">
      <alignment wrapText="1"/>
    </xf>
    <xf numFmtId="0" fontId="24" fillId="5" borderId="3" xfId="0" applyFont="1" applyFill="1" applyBorder="1" applyAlignment="1">
      <alignment wrapText="1"/>
    </xf>
    <xf numFmtId="0" fontId="24" fillId="0" borderId="3" xfId="0" applyFont="1" applyBorder="1" applyAlignment="1">
      <alignment wrapText="1"/>
    </xf>
    <xf numFmtId="0" fontId="27" fillId="3" borderId="3" xfId="0" applyFont="1" applyFill="1" applyBorder="1" applyAlignment="1">
      <alignment wrapText="1"/>
    </xf>
    <xf numFmtId="0" fontId="24" fillId="0" borderId="3" xfId="0" applyFont="1" applyBorder="1"/>
    <xf numFmtId="0" fontId="3" fillId="2" borderId="8" xfId="0" applyNumberFormat="1" applyFont="1" applyFill="1" applyBorder="1" applyAlignment="1" applyProtection="1">
      <alignment vertical="center" wrapText="1"/>
    </xf>
    <xf numFmtId="0" fontId="3" fillId="2" borderId="12" xfId="0" applyNumberFormat="1" applyFont="1" applyFill="1" applyBorder="1" applyAlignment="1" applyProtection="1">
      <alignment horizontal="left" vertical="center" wrapText="1" indent="1"/>
    </xf>
    <xf numFmtId="0" fontId="3" fillId="2" borderId="13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 indent="1"/>
    </xf>
    <xf numFmtId="0" fontId="7" fillId="2" borderId="8" xfId="0" applyNumberFormat="1" applyFont="1" applyFill="1" applyBorder="1" applyAlignment="1" applyProtection="1">
      <alignment horizontal="left" vertical="center" wrapText="1" indent="1"/>
    </xf>
    <xf numFmtId="0" fontId="7" fillId="2" borderId="9" xfId="0" applyNumberFormat="1" applyFont="1" applyFill="1" applyBorder="1" applyAlignment="1" applyProtection="1">
      <alignment horizontal="left" vertical="center" wrapText="1" indent="1"/>
    </xf>
    <xf numFmtId="0" fontId="7" fillId="2" borderId="10" xfId="0" applyNumberFormat="1" applyFont="1" applyFill="1" applyBorder="1" applyAlignment="1" applyProtection="1">
      <alignment horizontal="left" vertical="center" wrapText="1" indent="1"/>
    </xf>
    <xf numFmtId="0" fontId="7" fillId="5" borderId="8" xfId="0" applyNumberFormat="1" applyFont="1" applyFill="1" applyBorder="1" applyAlignment="1" applyProtection="1">
      <alignment horizontal="left" vertical="center" wrapText="1" indent="1"/>
    </xf>
    <xf numFmtId="0" fontId="7" fillId="5" borderId="9" xfId="0" applyNumberFormat="1" applyFont="1" applyFill="1" applyBorder="1" applyAlignment="1" applyProtection="1">
      <alignment horizontal="left" vertical="center" wrapText="1" indent="1"/>
    </xf>
    <xf numFmtId="0" fontId="7" fillId="5" borderId="10" xfId="0" applyNumberFormat="1" applyFont="1" applyFill="1" applyBorder="1" applyAlignment="1" applyProtection="1">
      <alignment horizontal="left" vertical="center" wrapText="1" indent="1"/>
    </xf>
    <xf numFmtId="0" fontId="7" fillId="5" borderId="4" xfId="0" applyNumberFormat="1" applyFont="1" applyFill="1" applyBorder="1" applyAlignment="1" applyProtection="1">
      <alignment horizontal="left" vertical="center" wrapText="1"/>
    </xf>
    <xf numFmtId="0" fontId="3" fillId="5" borderId="14" xfId="0" applyNumberFormat="1" applyFont="1" applyFill="1" applyBorder="1" applyAlignment="1" applyProtection="1">
      <alignment horizontal="left" vertical="center" wrapText="1" indent="1"/>
    </xf>
    <xf numFmtId="0" fontId="3" fillId="2" borderId="14" xfId="0" applyNumberFormat="1" applyFont="1" applyFill="1" applyBorder="1" applyAlignment="1" applyProtection="1">
      <alignment horizontal="left" vertical="center" wrapText="1" indent="1"/>
    </xf>
    <xf numFmtId="0" fontId="3" fillId="2" borderId="5" xfId="0" applyNumberFormat="1" applyFont="1" applyFill="1" applyBorder="1" applyAlignment="1" applyProtection="1">
      <alignment horizontal="left" vertical="center" wrapText="1" indent="1"/>
    </xf>
    <xf numFmtId="0" fontId="3" fillId="2" borderId="15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3" fillId="4" borderId="1" xfId="0" applyNumberFormat="1" applyFont="1" applyFill="1" applyBorder="1" applyAlignment="1" applyProtection="1">
      <alignment horizontal="left" vertical="center" wrapText="1" indent="1"/>
    </xf>
    <xf numFmtId="0" fontId="3" fillId="4" borderId="2" xfId="0" applyNumberFormat="1" applyFont="1" applyFill="1" applyBorder="1" applyAlignment="1" applyProtection="1">
      <alignment horizontal="left" vertical="center" wrapText="1" indent="1"/>
    </xf>
    <xf numFmtId="0" fontId="3" fillId="4" borderId="4" xfId="0" applyNumberFormat="1" applyFont="1" applyFill="1" applyBorder="1" applyAlignment="1" applyProtection="1">
      <alignment horizontal="left" vertical="center" wrapText="1" indent="1"/>
    </xf>
    <xf numFmtId="0" fontId="3" fillId="10" borderId="3" xfId="0" applyNumberFormat="1" applyFont="1" applyFill="1" applyBorder="1" applyAlignment="1" applyProtection="1">
      <alignment horizontal="left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 indent="1"/>
    </xf>
    <xf numFmtId="0" fontId="3" fillId="4" borderId="2" xfId="0" applyNumberFormat="1" applyFont="1" applyFill="1" applyBorder="1" applyAlignment="1" applyProtection="1">
      <alignment horizontal="left" vertical="center" wrapText="1" indent="1"/>
    </xf>
    <xf numFmtId="0" fontId="3" fillId="4" borderId="4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vertical="center" wrapText="1"/>
    </xf>
    <xf numFmtId="0" fontId="3" fillId="5" borderId="4" xfId="0" applyNumberFormat="1" applyFont="1" applyFill="1" applyBorder="1" applyAlignment="1" applyProtection="1">
      <alignment vertical="center" wrapText="1"/>
    </xf>
    <xf numFmtId="0" fontId="3" fillId="5" borderId="3" xfId="0" applyNumberFormat="1" applyFont="1" applyFill="1" applyBorder="1" applyAlignment="1" applyProtection="1">
      <alignment vertical="center" wrapText="1"/>
    </xf>
    <xf numFmtId="0" fontId="3" fillId="8" borderId="4" xfId="0" applyNumberFormat="1" applyFont="1" applyFill="1" applyBorder="1" applyAlignment="1" applyProtection="1">
      <alignment horizontal="left" vertical="center" wrapText="1"/>
    </xf>
    <xf numFmtId="0" fontId="3" fillId="8" borderId="9" xfId="0" applyNumberFormat="1" applyFont="1" applyFill="1" applyBorder="1" applyAlignment="1" applyProtection="1">
      <alignment horizontal="left" vertical="center" wrapText="1" indent="1"/>
    </xf>
    <xf numFmtId="0" fontId="3" fillId="8" borderId="10" xfId="0" applyNumberFormat="1" applyFont="1" applyFill="1" applyBorder="1" applyAlignment="1" applyProtection="1">
      <alignment horizontal="left" vertical="center" wrapText="1" indent="1"/>
    </xf>
    <xf numFmtId="0" fontId="3" fillId="2" borderId="14" xfId="0" applyNumberFormat="1" applyFont="1" applyFill="1" applyBorder="1" applyAlignment="1" applyProtection="1">
      <alignment horizontal="left" vertical="center" wrapText="1"/>
    </xf>
    <xf numFmtId="0" fontId="7" fillId="8" borderId="3" xfId="0" applyNumberFormat="1" applyFont="1" applyFill="1" applyBorder="1" applyAlignment="1" applyProtection="1">
      <alignment vertical="center" wrapText="1"/>
    </xf>
    <xf numFmtId="0" fontId="3" fillId="8" borderId="1" xfId="0" applyNumberFormat="1" applyFont="1" applyFill="1" applyBorder="1" applyAlignment="1" applyProtection="1">
      <alignment horizontal="left" vertical="center" wrapText="1"/>
    </xf>
    <xf numFmtId="0" fontId="3" fillId="8" borderId="2" xfId="0" applyNumberFormat="1" applyFont="1" applyFill="1" applyBorder="1" applyAlignment="1" applyProtection="1">
      <alignment horizontal="left" vertical="center" wrapText="1"/>
    </xf>
    <xf numFmtId="0" fontId="23" fillId="10" borderId="3" xfId="0" applyNumberFormat="1" applyFont="1" applyFill="1" applyBorder="1" applyAlignment="1" applyProtection="1">
      <alignment horizontal="left" vertical="center" wrapText="1"/>
    </xf>
    <xf numFmtId="0" fontId="7" fillId="10" borderId="3" xfId="0" applyNumberFormat="1" applyFont="1" applyFill="1" applyBorder="1" applyAlignment="1" applyProtection="1">
      <alignment vertical="center" wrapText="1"/>
    </xf>
    <xf numFmtId="0" fontId="22" fillId="8" borderId="1" xfId="0" applyNumberFormat="1" applyFont="1" applyFill="1" applyBorder="1" applyAlignment="1" applyProtection="1">
      <alignment horizontal="left" vertical="center" wrapText="1" indent="1"/>
    </xf>
    <xf numFmtId="0" fontId="20" fillId="8" borderId="4" xfId="0" applyNumberFormat="1" applyFont="1" applyFill="1" applyBorder="1" applyAlignment="1" applyProtection="1">
      <alignment vertical="center" wrapText="1"/>
    </xf>
    <xf numFmtId="0" fontId="21" fillId="10" borderId="3" xfId="0" applyNumberFormat="1" applyFont="1" applyFill="1" applyBorder="1" applyAlignment="1" applyProtection="1">
      <alignment vertical="center" wrapText="1"/>
    </xf>
    <xf numFmtId="0" fontId="7" fillId="5" borderId="1" xfId="0" applyNumberFormat="1" applyFont="1" applyFill="1" applyBorder="1" applyAlignment="1" applyProtection="1">
      <alignment horizontal="left" vertical="center" wrapText="1" indent="1"/>
    </xf>
    <xf numFmtId="0" fontId="7" fillId="5" borderId="2" xfId="0" applyNumberFormat="1" applyFont="1" applyFill="1" applyBorder="1" applyAlignment="1" applyProtection="1">
      <alignment horizontal="left" vertical="center" wrapText="1" indent="1"/>
    </xf>
    <xf numFmtId="0" fontId="7" fillId="5" borderId="4" xfId="0" applyNumberFormat="1" applyFont="1" applyFill="1" applyBorder="1" applyAlignment="1" applyProtection="1">
      <alignment horizontal="left" vertical="center" wrapText="1" indent="1"/>
    </xf>
    <xf numFmtId="0" fontId="23" fillId="5" borderId="1" xfId="0" applyNumberFormat="1" applyFont="1" applyFill="1" applyBorder="1" applyAlignment="1" applyProtection="1">
      <alignment horizontal="left" vertical="center" wrapText="1" indent="1"/>
    </xf>
    <xf numFmtId="0" fontId="23" fillId="5" borderId="2" xfId="0" applyNumberFormat="1" applyFont="1" applyFill="1" applyBorder="1" applyAlignment="1" applyProtection="1">
      <alignment horizontal="left" vertical="center" wrapText="1" indent="1"/>
    </xf>
    <xf numFmtId="0" fontId="23" fillId="5" borderId="4" xfId="0" applyNumberFormat="1" applyFont="1" applyFill="1" applyBorder="1" applyAlignment="1" applyProtection="1">
      <alignment horizontal="left" vertical="center" wrapText="1" indent="1"/>
    </xf>
    <xf numFmtId="0" fontId="23" fillId="2" borderId="1" xfId="0" applyNumberFormat="1" applyFont="1" applyFill="1" applyBorder="1" applyAlignment="1" applyProtection="1">
      <alignment horizontal="left" vertical="center" wrapText="1" indent="1"/>
    </xf>
    <xf numFmtId="0" fontId="23" fillId="2" borderId="2" xfId="0" applyNumberFormat="1" applyFont="1" applyFill="1" applyBorder="1" applyAlignment="1" applyProtection="1">
      <alignment horizontal="left" vertical="center" wrapText="1" indent="1"/>
    </xf>
    <xf numFmtId="0" fontId="23" fillId="2" borderId="4" xfId="0" applyNumberFormat="1" applyFont="1" applyFill="1" applyBorder="1" applyAlignment="1" applyProtection="1">
      <alignment horizontal="left" vertical="center" wrapText="1" indent="1"/>
    </xf>
    <xf numFmtId="0" fontId="7" fillId="4" borderId="4" xfId="0" applyNumberFormat="1" applyFont="1" applyFill="1" applyBorder="1" applyAlignment="1" applyProtection="1">
      <alignment vertical="center" wrapText="1"/>
    </xf>
    <xf numFmtId="0" fontId="3" fillId="8" borderId="8" xfId="0" applyNumberFormat="1" applyFont="1" applyFill="1" applyBorder="1" applyAlignment="1" applyProtection="1">
      <alignment horizontal="left" vertical="center" wrapText="1" indent="1"/>
    </xf>
    <xf numFmtId="0" fontId="7" fillId="8" borderId="4" xfId="0" applyNumberFormat="1" applyFont="1" applyFill="1" applyBorder="1" applyAlignment="1" applyProtection="1">
      <alignment vertical="center" wrapText="1"/>
    </xf>
    <xf numFmtId="0" fontId="0" fillId="2" borderId="3" xfId="0" applyNumberFormat="1" applyFill="1" applyBorder="1"/>
    <xf numFmtId="0" fontId="23" fillId="2" borderId="1" xfId="0" applyNumberFormat="1" applyFont="1" applyFill="1" applyBorder="1" applyAlignment="1" applyProtection="1">
      <alignment horizontal="left" vertical="center" wrapText="1" indent="1"/>
    </xf>
    <xf numFmtId="0" fontId="23" fillId="2" borderId="2" xfId="0" applyNumberFormat="1" applyFont="1" applyFill="1" applyBorder="1" applyAlignment="1" applyProtection="1">
      <alignment horizontal="left" vertical="center" wrapText="1" indent="1"/>
    </xf>
    <xf numFmtId="0" fontId="23" fillId="2" borderId="4" xfId="0" applyNumberFormat="1" applyFont="1" applyFill="1" applyBorder="1" applyAlignment="1" applyProtection="1">
      <alignment horizontal="left" vertical="center" wrapText="1" indent="1"/>
    </xf>
    <xf numFmtId="0" fontId="3" fillId="10" borderId="1" xfId="0" applyNumberFormat="1" applyFont="1" applyFill="1" applyBorder="1" applyAlignment="1" applyProtection="1">
      <alignment horizontal="left" vertical="center" wrapText="1" indent="1"/>
    </xf>
    <xf numFmtId="0" fontId="3" fillId="10" borderId="2" xfId="0" applyNumberFormat="1" applyFont="1" applyFill="1" applyBorder="1" applyAlignment="1" applyProtection="1">
      <alignment horizontal="left" vertical="center" wrapText="1" inden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3" fillId="4" borderId="2" xfId="0" applyNumberFormat="1" applyFont="1" applyFill="1" applyBorder="1" applyAlignment="1" applyProtection="1">
      <alignment horizontal="left" vertical="center" wrapTex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0" fontId="24" fillId="2" borderId="3" xfId="0" applyFont="1" applyFill="1" applyBorder="1" applyAlignment="1">
      <alignment wrapText="1"/>
    </xf>
    <xf numFmtId="0" fontId="7" fillId="2" borderId="4" xfId="0" applyNumberFormat="1" applyFont="1" applyFill="1" applyBorder="1" applyAlignment="1" applyProtection="1">
      <alignment vertical="center" wrapText="1"/>
    </xf>
    <xf numFmtId="0" fontId="7" fillId="5" borderId="4" xfId="0" applyNumberFormat="1" applyFont="1" applyFill="1" applyBorder="1" applyAlignment="1" applyProtection="1">
      <alignment vertical="center" wrapText="1"/>
    </xf>
    <xf numFmtId="0" fontId="20" fillId="10" borderId="3" xfId="0" applyNumberFormat="1" applyFont="1" applyFill="1" applyBorder="1" applyAlignment="1" applyProtection="1">
      <alignment vertical="center" wrapText="1"/>
    </xf>
    <xf numFmtId="0" fontId="23" fillId="4" borderId="1" xfId="0" applyNumberFormat="1" applyFont="1" applyFill="1" applyBorder="1" applyAlignment="1" applyProtection="1">
      <alignment horizontal="left" vertical="center" wrapText="1" indent="1"/>
    </xf>
    <xf numFmtId="0" fontId="23" fillId="4" borderId="2" xfId="0" applyNumberFormat="1" applyFont="1" applyFill="1" applyBorder="1" applyAlignment="1" applyProtection="1">
      <alignment horizontal="left" vertical="center" wrapText="1" indent="1"/>
    </xf>
    <xf numFmtId="0" fontId="23" fillId="4" borderId="4" xfId="0" applyNumberFormat="1" applyFont="1" applyFill="1" applyBorder="1" applyAlignment="1" applyProtection="1">
      <alignment horizontal="left" vertical="center" wrapText="1" indent="1"/>
    </xf>
    <xf numFmtId="0" fontId="20" fillId="4" borderId="3" xfId="0" applyNumberFormat="1" applyFont="1" applyFill="1" applyBorder="1" applyAlignment="1" applyProtection="1">
      <alignment vertical="center" wrapText="1"/>
    </xf>
    <xf numFmtId="0" fontId="23" fillId="8" borderId="1" xfId="0" applyNumberFormat="1" applyFont="1" applyFill="1" applyBorder="1" applyAlignment="1" applyProtection="1">
      <alignment horizontal="left" vertical="center" wrapText="1" indent="1"/>
    </xf>
    <xf numFmtId="0" fontId="23" fillId="8" borderId="2" xfId="0" applyNumberFormat="1" applyFont="1" applyFill="1" applyBorder="1" applyAlignment="1" applyProtection="1">
      <alignment horizontal="left" vertical="center" wrapText="1" indent="1"/>
    </xf>
    <xf numFmtId="0" fontId="23" fillId="8" borderId="4" xfId="0" applyNumberFormat="1" applyFont="1" applyFill="1" applyBorder="1" applyAlignment="1" applyProtection="1">
      <alignment horizontal="left" vertical="center" wrapText="1" indent="1"/>
    </xf>
    <xf numFmtId="0" fontId="20" fillId="8" borderId="3" xfId="0" applyNumberFormat="1" applyFont="1" applyFill="1" applyBorder="1" applyAlignment="1" applyProtection="1">
      <alignment vertical="center" wrapText="1"/>
    </xf>
    <xf numFmtId="0" fontId="20" fillId="2" borderId="4" xfId="0" applyNumberFormat="1" applyFont="1" applyFill="1" applyBorder="1" applyAlignment="1" applyProtection="1">
      <alignment vertical="center" wrapText="1"/>
    </xf>
    <xf numFmtId="0" fontId="23" fillId="2" borderId="8" xfId="0" applyNumberFormat="1" applyFont="1" applyFill="1" applyBorder="1" applyAlignment="1" applyProtection="1">
      <alignment horizontal="left" vertical="center" wrapText="1" indent="1"/>
    </xf>
    <xf numFmtId="0" fontId="23" fillId="2" borderId="9" xfId="0" applyNumberFormat="1" applyFont="1" applyFill="1" applyBorder="1" applyAlignment="1" applyProtection="1">
      <alignment horizontal="left" vertical="center" wrapText="1" indent="1"/>
    </xf>
    <xf numFmtId="0" fontId="23" fillId="2" borderId="10" xfId="0" applyNumberFormat="1" applyFont="1" applyFill="1" applyBorder="1" applyAlignment="1" applyProtection="1">
      <alignment horizontal="left" vertical="center" wrapText="1" indent="1"/>
    </xf>
    <xf numFmtId="0" fontId="23" fillId="5" borderId="8" xfId="0" applyNumberFormat="1" applyFont="1" applyFill="1" applyBorder="1" applyAlignment="1" applyProtection="1">
      <alignment horizontal="left" vertical="center" wrapText="1" indent="1"/>
    </xf>
    <xf numFmtId="0" fontId="23" fillId="5" borderId="9" xfId="0" applyNumberFormat="1" applyFont="1" applyFill="1" applyBorder="1" applyAlignment="1" applyProtection="1">
      <alignment horizontal="left" vertical="center" wrapText="1" indent="1"/>
    </xf>
    <xf numFmtId="0" fontId="23" fillId="5" borderId="10" xfId="0" applyNumberFormat="1" applyFont="1" applyFill="1" applyBorder="1" applyAlignment="1" applyProtection="1">
      <alignment horizontal="left" vertical="center" wrapText="1" indent="1"/>
    </xf>
    <xf numFmtId="0" fontId="23" fillId="4" borderId="8" xfId="0" applyNumberFormat="1" applyFont="1" applyFill="1" applyBorder="1" applyAlignment="1" applyProtection="1">
      <alignment horizontal="left" vertical="center" wrapText="1" indent="1"/>
    </xf>
    <xf numFmtId="0" fontId="23" fillId="4" borderId="9" xfId="0" applyNumberFormat="1" applyFont="1" applyFill="1" applyBorder="1" applyAlignment="1" applyProtection="1">
      <alignment horizontal="left" vertical="center" wrapText="1" indent="1"/>
    </xf>
    <xf numFmtId="0" fontId="23" fillId="4" borderId="10" xfId="0" applyNumberFormat="1" applyFont="1" applyFill="1" applyBorder="1" applyAlignment="1" applyProtection="1">
      <alignment horizontal="left" vertical="center" wrapText="1" indent="1"/>
    </xf>
    <xf numFmtId="0" fontId="20" fillId="4" borderId="4" xfId="0" applyNumberFormat="1" applyFont="1" applyFill="1" applyBorder="1" applyAlignment="1" applyProtection="1">
      <alignment vertical="center" wrapText="1"/>
    </xf>
    <xf numFmtId="0" fontId="23" fillId="2" borderId="14" xfId="0" applyNumberFormat="1" applyFont="1" applyFill="1" applyBorder="1" applyAlignment="1" applyProtection="1">
      <alignment horizontal="left" vertical="center" wrapText="1" indent="1"/>
    </xf>
    <xf numFmtId="0" fontId="23" fillId="2" borderId="5" xfId="0" applyNumberFormat="1" applyFont="1" applyFill="1" applyBorder="1" applyAlignment="1" applyProtection="1">
      <alignment horizontal="left" vertical="center" wrapText="1" indent="1"/>
    </xf>
    <xf numFmtId="0" fontId="23" fillId="2" borderId="15" xfId="0" applyNumberFormat="1" applyFont="1" applyFill="1" applyBorder="1" applyAlignment="1" applyProtection="1">
      <alignment horizontal="left" vertical="center" wrapText="1" indent="1"/>
    </xf>
    <xf numFmtId="0" fontId="3" fillId="8" borderId="2" xfId="0" applyNumberFormat="1" applyFont="1" applyFill="1" applyBorder="1" applyAlignment="1" applyProtection="1">
      <alignment horizontal="left" vertical="center" wrapText="1" indent="1"/>
    </xf>
    <xf numFmtId="0" fontId="3" fillId="8" borderId="4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20" fillId="5" borderId="4" xfId="0" applyNumberFormat="1" applyFont="1" applyFill="1" applyBorder="1" applyAlignment="1" applyProtection="1">
      <alignment vertical="center" wrapText="1"/>
    </xf>
    <xf numFmtId="0" fontId="23" fillId="5" borderId="14" xfId="0" applyNumberFormat="1" applyFont="1" applyFill="1" applyBorder="1" applyAlignment="1" applyProtection="1">
      <alignment horizontal="left" vertical="center" wrapText="1" indent="1"/>
    </xf>
    <xf numFmtId="0" fontId="23" fillId="5" borderId="5" xfId="0" applyNumberFormat="1" applyFont="1" applyFill="1" applyBorder="1" applyAlignment="1" applyProtection="1">
      <alignment horizontal="left" vertical="center" wrapText="1" indent="1"/>
    </xf>
    <xf numFmtId="0" fontId="23" fillId="5" borderId="15" xfId="0" applyNumberFormat="1" applyFont="1" applyFill="1" applyBorder="1" applyAlignment="1" applyProtection="1">
      <alignment horizontal="left" vertical="center" wrapText="1" indent="1"/>
    </xf>
    <xf numFmtId="0" fontId="23" fillId="4" borderId="14" xfId="0" applyNumberFormat="1" applyFont="1" applyFill="1" applyBorder="1" applyAlignment="1" applyProtection="1">
      <alignment horizontal="left" vertical="center" wrapText="1" indent="1"/>
    </xf>
    <xf numFmtId="0" fontId="23" fillId="4" borderId="5" xfId="0" applyNumberFormat="1" applyFont="1" applyFill="1" applyBorder="1" applyAlignment="1" applyProtection="1">
      <alignment horizontal="left" vertical="center" wrapText="1" indent="1"/>
    </xf>
    <xf numFmtId="0" fontId="23" fillId="4" borderId="15" xfId="0" applyNumberFormat="1" applyFont="1" applyFill="1" applyBorder="1" applyAlignment="1" applyProtection="1">
      <alignment horizontal="left" vertical="center" wrapText="1" indent="1"/>
    </xf>
    <xf numFmtId="0" fontId="20" fillId="2" borderId="10" xfId="0" applyNumberFormat="1" applyFont="1" applyFill="1" applyBorder="1" applyAlignment="1" applyProtection="1">
      <alignment vertical="center" wrapText="1"/>
    </xf>
    <xf numFmtId="0" fontId="22" fillId="10" borderId="4" xfId="0" applyNumberFormat="1" applyFont="1" applyFill="1" applyBorder="1" applyAlignment="1" applyProtection="1">
      <alignment horizontal="left" vertical="center" wrapText="1" indent="1"/>
    </xf>
    <xf numFmtId="0" fontId="7" fillId="10" borderId="4" xfId="0" applyNumberFormat="1" applyFont="1" applyFill="1" applyBorder="1" applyAlignment="1" applyProtection="1">
      <alignment vertical="center" wrapText="1"/>
    </xf>
    <xf numFmtId="0" fontId="3" fillId="8" borderId="1" xfId="0" applyNumberFormat="1" applyFont="1" applyFill="1" applyBorder="1" applyAlignment="1" applyProtection="1">
      <alignment horizontal="left" vertical="center"/>
    </xf>
    <xf numFmtId="0" fontId="23" fillId="2" borderId="14" xfId="0" applyNumberFormat="1" applyFont="1" applyFill="1" applyBorder="1" applyAlignment="1" applyProtection="1">
      <alignment horizontal="left" vertical="center" wrapText="1"/>
    </xf>
    <xf numFmtId="0" fontId="20" fillId="2" borderId="15" xfId="0" applyNumberFormat="1" applyFont="1" applyFill="1" applyBorder="1" applyAlignment="1" applyProtection="1">
      <alignment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right" wrapText="1"/>
    </xf>
    <xf numFmtId="4" fontId="6" fillId="7" borderId="3" xfId="0" applyNumberFormat="1" applyFont="1" applyFill="1" applyBorder="1" applyAlignment="1">
      <alignment horizontal="right"/>
    </xf>
    <xf numFmtId="4" fontId="0" fillId="4" borderId="3" xfId="0" applyNumberFormat="1" applyFill="1" applyBorder="1"/>
    <xf numFmtId="4" fontId="0" fillId="5" borderId="3" xfId="0" applyNumberFormat="1" applyFill="1" applyBorder="1"/>
    <xf numFmtId="4" fontId="0" fillId="0" borderId="3" xfId="0" applyNumberFormat="1" applyBorder="1"/>
    <xf numFmtId="4" fontId="0" fillId="2" borderId="3" xfId="0" applyNumberFormat="1" applyFill="1" applyBorder="1"/>
    <xf numFmtId="4" fontId="1" fillId="3" borderId="3" xfId="0" applyNumberFormat="1" applyFont="1" applyFill="1" applyBorder="1"/>
    <xf numFmtId="4" fontId="27" fillId="3" borderId="3" xfId="0" applyNumberFormat="1" applyFont="1" applyFill="1" applyBorder="1" applyAlignment="1">
      <alignment horizontal="right"/>
    </xf>
    <xf numFmtId="4" fontId="3" fillId="4" borderId="3" xfId="0" applyNumberFormat="1" applyFont="1" applyFill="1" applyBorder="1" applyAlignment="1">
      <alignment horizontal="right"/>
    </xf>
    <xf numFmtId="4" fontId="3" fillId="5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4" fontId="6" fillId="4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4" fontId="3" fillId="2" borderId="1" xfId="0" applyNumberFormat="1" applyFont="1" applyFill="1" applyBorder="1" applyAlignment="1" applyProtection="1">
      <alignment horizontal="right" wrapText="1"/>
    </xf>
    <xf numFmtId="4" fontId="25" fillId="4" borderId="3" xfId="0" applyNumberFormat="1" applyFont="1" applyFill="1" applyBorder="1" applyAlignment="1" applyProtection="1">
      <alignment horizontal="right" vertical="center" wrapText="1"/>
    </xf>
    <xf numFmtId="4" fontId="26" fillId="5" borderId="3" xfId="0" applyNumberFormat="1" applyFont="1" applyFill="1" applyBorder="1" applyAlignment="1" applyProtection="1">
      <alignment horizontal="right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</xf>
    <xf numFmtId="4" fontId="6" fillId="3" borderId="3" xfId="0" applyNumberFormat="1" applyFont="1" applyFill="1" applyBorder="1" applyAlignment="1" applyProtection="1">
      <alignment horizontal="right" vertical="center" wrapText="1"/>
    </xf>
    <xf numFmtId="4" fontId="6" fillId="3" borderId="1" xfId="0" applyNumberFormat="1" applyFont="1" applyFill="1" applyBorder="1" applyAlignment="1" applyProtection="1">
      <alignment horizontal="right" vertical="center" wrapText="1"/>
    </xf>
    <xf numFmtId="4" fontId="3" fillId="4" borderId="3" xfId="0" applyNumberFormat="1" applyFont="1" applyFill="1" applyBorder="1" applyAlignment="1" applyProtection="1">
      <alignment horizontal="right" vertical="center" wrapText="1"/>
    </xf>
    <xf numFmtId="4" fontId="6" fillId="5" borderId="3" xfId="0" applyNumberFormat="1" applyFont="1" applyFill="1" applyBorder="1" applyAlignment="1">
      <alignment horizontal="right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4" fontId="6" fillId="3" borderId="3" xfId="0" applyNumberFormat="1" applyFont="1" applyFill="1" applyBorder="1" applyAlignment="1" applyProtection="1">
      <alignment horizontal="center" vertical="center" wrapText="1"/>
    </xf>
    <xf numFmtId="4" fontId="3" fillId="5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6" fillId="5" borderId="4" xfId="0" applyNumberFormat="1" applyFont="1" applyFill="1" applyBorder="1" applyAlignment="1">
      <alignment horizontal="right"/>
    </xf>
    <xf numFmtId="4" fontId="6" fillId="5" borderId="3" xfId="0" applyNumberFormat="1" applyFont="1" applyFill="1" applyBorder="1" applyAlignment="1" applyProtection="1">
      <alignment horizontal="center" vertical="center" wrapText="1"/>
    </xf>
    <xf numFmtId="4" fontId="6" fillId="2" borderId="3" xfId="0" applyNumberFormat="1" applyFont="1" applyFill="1" applyBorder="1" applyAlignment="1" applyProtection="1">
      <alignment horizontal="center" vertical="center" wrapText="1"/>
    </xf>
    <xf numFmtId="4" fontId="6" fillId="3" borderId="4" xfId="0" applyNumberFormat="1" applyFont="1" applyFill="1" applyBorder="1" applyAlignment="1" applyProtection="1">
      <alignment horizontal="right" vertical="center" wrapText="1"/>
    </xf>
    <xf numFmtId="4" fontId="6" fillId="3" borderId="4" xfId="0" applyNumberFormat="1" applyFont="1" applyFill="1" applyBorder="1" applyAlignment="1">
      <alignment horizontal="right"/>
    </xf>
    <xf numFmtId="4" fontId="6" fillId="6" borderId="4" xfId="0" applyNumberFormat="1" applyFont="1" applyFill="1" applyBorder="1" applyAlignment="1">
      <alignment horizontal="right"/>
    </xf>
    <xf numFmtId="4" fontId="6" fillId="6" borderId="3" xfId="0" applyNumberFormat="1" applyFont="1" applyFill="1" applyBorder="1" applyAlignment="1">
      <alignment horizontal="right"/>
    </xf>
    <xf numFmtId="4" fontId="22" fillId="7" borderId="3" xfId="0" applyNumberFormat="1" applyFont="1" applyFill="1" applyBorder="1" applyAlignment="1">
      <alignment horizontal="right"/>
    </xf>
    <xf numFmtId="4" fontId="22" fillId="3" borderId="3" xfId="0" applyNumberFormat="1" applyFont="1" applyFill="1" applyBorder="1" applyAlignment="1">
      <alignment horizontal="right"/>
    </xf>
    <xf numFmtId="4" fontId="3" fillId="10" borderId="3" xfId="0" applyNumberFormat="1" applyFont="1" applyFill="1" applyBorder="1" applyAlignment="1">
      <alignment horizontal="right"/>
    </xf>
    <xf numFmtId="4" fontId="3" fillId="8" borderId="3" xfId="0" applyNumberFormat="1" applyFont="1" applyFill="1" applyBorder="1" applyAlignment="1">
      <alignment horizontal="right"/>
    </xf>
    <xf numFmtId="4" fontId="24" fillId="10" borderId="3" xfId="0" applyNumberFormat="1" applyFont="1" applyFill="1" applyBorder="1" applyAlignment="1">
      <alignment horizontal="right"/>
    </xf>
    <xf numFmtId="4" fontId="7" fillId="5" borderId="3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4" fontId="3" fillId="5" borderId="3" xfId="0" applyNumberFormat="1" applyFont="1" applyFill="1" applyBorder="1" applyAlignment="1"/>
    <xf numFmtId="4" fontId="0" fillId="0" borderId="0" xfId="0" applyNumberFormat="1"/>
    <xf numFmtId="4" fontId="23" fillId="2" borderId="3" xfId="0" applyNumberFormat="1" applyFont="1" applyFill="1" applyBorder="1" applyAlignment="1">
      <alignment horizontal="right"/>
    </xf>
    <xf numFmtId="4" fontId="23" fillId="10" borderId="3" xfId="0" applyNumberFormat="1" applyFont="1" applyFill="1" applyBorder="1" applyAlignment="1">
      <alignment horizontal="right"/>
    </xf>
    <xf numFmtId="4" fontId="23" fillId="8" borderId="3" xfId="0" applyNumberFormat="1" applyFont="1" applyFill="1" applyBorder="1" applyAlignment="1">
      <alignment horizontal="right"/>
    </xf>
    <xf numFmtId="4" fontId="23" fillId="4" borderId="3" xfId="0" applyNumberFormat="1" applyFont="1" applyFill="1" applyBorder="1" applyAlignment="1">
      <alignment horizontal="right"/>
    </xf>
    <xf numFmtId="4" fontId="23" fillId="5" borderId="3" xfId="0" applyNumberFormat="1" applyFont="1" applyFill="1" applyBorder="1" applyAlignment="1">
      <alignment horizontal="right"/>
    </xf>
    <xf numFmtId="0" fontId="28" fillId="5" borderId="3" xfId="0" quotePrefix="1" applyFont="1" applyFill="1" applyBorder="1" applyAlignment="1">
      <alignment horizontal="left" vertical="center"/>
    </xf>
    <xf numFmtId="4" fontId="28" fillId="5" borderId="4" xfId="0" applyNumberFormat="1" applyFont="1" applyFill="1" applyBorder="1" applyAlignment="1">
      <alignment horizontal="right"/>
    </xf>
    <xf numFmtId="4" fontId="28" fillId="5" borderId="3" xfId="0" applyNumberFormat="1" applyFont="1" applyFill="1" applyBorder="1" applyAlignment="1">
      <alignment horizontal="right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8" xfId="0" applyNumberFormat="1" applyFont="1" applyFill="1" applyBorder="1" applyAlignment="1" applyProtection="1">
      <alignment horizontal="left" vertical="center" wrapText="1"/>
    </xf>
    <xf numFmtId="0" fontId="3" fillId="4" borderId="8" xfId="0" applyNumberFormat="1" applyFont="1" applyFill="1" applyBorder="1" applyAlignment="1" applyProtection="1">
      <alignment horizontal="left" vertical="center" wrapText="1"/>
    </xf>
    <xf numFmtId="0" fontId="3" fillId="4" borderId="9" xfId="0" applyNumberFormat="1" applyFont="1" applyFill="1" applyBorder="1" applyAlignment="1" applyProtection="1">
      <alignment horizontal="left" vertical="center" wrapText="1" indent="1"/>
    </xf>
    <xf numFmtId="0" fontId="3" fillId="4" borderId="10" xfId="0" applyNumberFormat="1" applyFont="1" applyFill="1" applyBorder="1" applyAlignment="1" applyProtection="1">
      <alignment horizontal="left" vertical="center" wrapText="1" indent="1"/>
    </xf>
    <xf numFmtId="4" fontId="2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vertical="center" wrapText="1"/>
    </xf>
    <xf numFmtId="4" fontId="3" fillId="2" borderId="1" xfId="0" applyNumberFormat="1" applyFont="1" applyFill="1" applyBorder="1" applyAlignment="1" applyProtection="1">
      <alignment horizontal="right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4" borderId="2" xfId="0" applyNumberFormat="1" applyFont="1" applyFill="1" applyBorder="1" applyAlignment="1" applyProtection="1">
      <alignment horizontal="left" vertical="center" wrapText="1" indent="1"/>
    </xf>
    <xf numFmtId="0" fontId="3" fillId="4" borderId="4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0" fontId="23" fillId="2" borderId="12" xfId="0" applyNumberFormat="1" applyFont="1" applyFill="1" applyBorder="1" applyAlignment="1" applyProtection="1">
      <alignment horizontal="left" vertical="center" wrapText="1" indent="1"/>
    </xf>
    <xf numFmtId="0" fontId="23" fillId="2" borderId="0" xfId="0" applyNumberFormat="1" applyFont="1" applyFill="1" applyBorder="1" applyAlignment="1" applyProtection="1">
      <alignment horizontal="left" vertical="center" wrapText="1" indent="1"/>
    </xf>
    <xf numFmtId="0" fontId="23" fillId="2" borderId="13" xfId="0" applyNumberFormat="1" applyFont="1" applyFill="1" applyBorder="1" applyAlignment="1" applyProtection="1">
      <alignment horizontal="left" vertical="center" wrapText="1" indent="1"/>
    </xf>
    <xf numFmtId="0" fontId="20" fillId="5" borderId="15" xfId="0" applyNumberFormat="1" applyFont="1" applyFill="1" applyBorder="1" applyAlignment="1" applyProtection="1">
      <alignment vertical="center" wrapText="1"/>
    </xf>
    <xf numFmtId="0" fontId="20" fillId="4" borderId="15" xfId="0" applyNumberFormat="1" applyFont="1" applyFill="1" applyBorder="1" applyAlignment="1" applyProtection="1">
      <alignment vertical="center" wrapText="1"/>
    </xf>
    <xf numFmtId="4" fontId="6" fillId="2" borderId="3" xfId="0" applyNumberFormat="1" applyFont="1" applyFill="1" applyBorder="1" applyAlignment="1" applyProtection="1">
      <alignment horizontal="right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1" fillId="2" borderId="3" xfId="0" applyFont="1" applyFill="1" applyBorder="1" applyAlignment="1">
      <alignment horizontal="center" wrapText="1"/>
    </xf>
    <xf numFmtId="4" fontId="6" fillId="7" borderId="3" xfId="0" applyNumberFormat="1" applyFont="1" applyFill="1" applyBorder="1" applyAlignment="1" applyProtection="1">
      <alignment horizontal="center" vertical="center" wrapText="1"/>
    </xf>
    <xf numFmtId="4" fontId="3" fillId="5" borderId="3" xfId="0" applyNumberFormat="1" applyFont="1" applyFill="1" applyBorder="1" applyAlignment="1" applyProtection="1">
      <alignment horizontal="center" vertical="center" wrapText="1"/>
    </xf>
    <xf numFmtId="4" fontId="28" fillId="5" borderId="3" xfId="0" applyNumberFormat="1" applyFont="1" applyFill="1" applyBorder="1" applyAlignment="1" applyProtection="1">
      <alignment horizontal="right" wrapText="1"/>
    </xf>
    <xf numFmtId="4" fontId="6" fillId="11" borderId="3" xfId="0" applyNumberFormat="1" applyFont="1" applyFill="1" applyBorder="1" applyAlignment="1">
      <alignment horizontal="right"/>
    </xf>
    <xf numFmtId="4" fontId="3" fillId="3" borderId="3" xfId="0" applyNumberFormat="1" applyFont="1" applyFill="1" applyBorder="1" applyAlignment="1" applyProtection="1">
      <alignment horizontal="center" vertical="center" wrapText="1"/>
    </xf>
    <xf numFmtId="4" fontId="3" fillId="10" borderId="3" xfId="0" applyNumberFormat="1" applyFont="1" applyFill="1" applyBorder="1" applyAlignment="1" applyProtection="1">
      <alignment horizontal="center" vertical="center" wrapText="1"/>
    </xf>
    <xf numFmtId="4" fontId="3" fillId="4" borderId="3" xfId="0" applyNumberFormat="1" applyFont="1" applyFill="1" applyBorder="1" applyAlignment="1" applyProtection="1">
      <alignment horizontal="center" vertical="center" wrapText="1"/>
    </xf>
    <xf numFmtId="4" fontId="3" fillId="8" borderId="3" xfId="0" applyNumberFormat="1" applyFont="1" applyFill="1" applyBorder="1" applyAlignment="1" applyProtection="1">
      <alignment horizontal="center" vertical="center" wrapText="1"/>
    </xf>
    <xf numFmtId="0" fontId="3" fillId="5" borderId="8" xfId="0" applyNumberFormat="1" applyFont="1" applyFill="1" applyBorder="1" applyAlignment="1" applyProtection="1">
      <alignment horizontal="left" vertical="center" wrapText="1"/>
    </xf>
    <xf numFmtId="4" fontId="0" fillId="7" borderId="3" xfId="0" applyNumberFormat="1" applyFill="1" applyBorder="1" applyAlignment="1">
      <alignment horizontal="center"/>
    </xf>
    <xf numFmtId="4" fontId="0" fillId="3" borderId="3" xfId="0" applyNumberFormat="1" applyFill="1" applyBorder="1" applyAlignment="1">
      <alignment horizontal="center"/>
    </xf>
    <xf numFmtId="4" fontId="0" fillId="4" borderId="3" xfId="0" applyNumberFormat="1" applyFill="1" applyBorder="1" applyAlignment="1">
      <alignment horizontal="center"/>
    </xf>
    <xf numFmtId="4" fontId="0" fillId="5" borderId="3" xfId="0" applyNumberFormat="1" applyFill="1" applyBorder="1" applyAlignment="1">
      <alignment horizontal="center"/>
    </xf>
    <xf numFmtId="4" fontId="0" fillId="2" borderId="3" xfId="0" applyNumberFormat="1" applyFill="1" applyBorder="1" applyAlignment="1">
      <alignment horizontal="center"/>
    </xf>
    <xf numFmtId="4" fontId="1" fillId="7" borderId="3" xfId="0" applyNumberFormat="1" applyFont="1" applyFill="1" applyBorder="1" applyAlignment="1">
      <alignment horizontal="center"/>
    </xf>
    <xf numFmtId="4" fontId="0" fillId="5" borderId="3" xfId="0" applyNumberFormat="1" applyFont="1" applyFill="1" applyBorder="1" applyAlignment="1">
      <alignment horizontal="center"/>
    </xf>
    <xf numFmtId="4" fontId="0" fillId="2" borderId="3" xfId="0" applyNumberFormat="1" applyFont="1" applyFill="1" applyBorder="1" applyAlignment="1">
      <alignment horizontal="center"/>
    </xf>
    <xf numFmtId="4" fontId="0" fillId="4" borderId="3" xfId="0" applyNumberFormat="1" applyFont="1" applyFill="1" applyBorder="1" applyAlignment="1">
      <alignment horizontal="center"/>
    </xf>
    <xf numFmtId="4" fontId="1" fillId="3" borderId="3" xfId="0" applyNumberFormat="1" applyFont="1" applyFill="1" applyBorder="1" applyAlignment="1">
      <alignment horizontal="center"/>
    </xf>
    <xf numFmtId="4" fontId="6" fillId="9" borderId="3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/>
    <xf numFmtId="0" fontId="3" fillId="0" borderId="0" xfId="0" applyNumberFormat="1" applyFont="1" applyFill="1" applyBorder="1" applyAlignment="1" applyProtection="1">
      <alignment horizontal="center" vertical="center" wrapText="1"/>
    </xf>
    <xf numFmtId="4" fontId="6" fillId="9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3" fillId="12" borderId="8" xfId="0" applyNumberFormat="1" applyFont="1" applyFill="1" applyBorder="1" applyAlignment="1" applyProtection="1">
      <alignment horizontal="center" vertical="center" wrapText="1"/>
    </xf>
    <xf numFmtId="0" fontId="29" fillId="12" borderId="9" xfId="0" applyNumberFormat="1" applyFont="1" applyFill="1" applyBorder="1" applyAlignment="1" applyProtection="1">
      <alignment horizontal="center" vertical="center" wrapText="1"/>
    </xf>
    <xf numFmtId="0" fontId="3" fillId="12" borderId="10" xfId="0" applyNumberFormat="1" applyFont="1" applyFill="1" applyBorder="1" applyAlignment="1" applyProtection="1">
      <alignment horizontal="center" vertical="center" wrapText="1"/>
    </xf>
    <xf numFmtId="0" fontId="6" fillId="12" borderId="4" xfId="0" applyNumberFormat="1" applyFont="1" applyFill="1" applyBorder="1" applyAlignment="1" applyProtection="1">
      <alignment horizontal="center" vertical="center" wrapText="1"/>
    </xf>
    <xf numFmtId="4" fontId="6" fillId="12" borderId="3" xfId="0" applyNumberFormat="1" applyFont="1" applyFill="1" applyBorder="1" applyAlignment="1" applyProtection="1">
      <alignment horizontal="right" vertical="center" wrapText="1"/>
    </xf>
    <xf numFmtId="4" fontId="6" fillId="12" borderId="3" xfId="0" applyNumberFormat="1" applyFont="1" applyFill="1" applyBorder="1" applyAlignment="1" applyProtection="1">
      <alignment horizontal="center" vertical="center" wrapText="1"/>
    </xf>
    <xf numFmtId="4" fontId="6" fillId="12" borderId="3" xfId="0" applyNumberFormat="1" applyFont="1" applyFill="1" applyBorder="1" applyAlignment="1" applyProtection="1">
      <alignment vertical="center" wrapText="1"/>
    </xf>
    <xf numFmtId="2" fontId="6" fillId="12" borderId="3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/>
    <xf numFmtId="4" fontId="3" fillId="8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3" fillId="4" borderId="2" xfId="0" applyNumberFormat="1" applyFont="1" applyFill="1" applyBorder="1" applyAlignment="1" applyProtection="1">
      <alignment horizontal="left" vertical="center" wrapTex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0" fontId="3" fillId="2" borderId="5" xfId="0" applyNumberFormat="1" applyFont="1" applyFill="1" applyBorder="1" applyAlignment="1" applyProtection="1">
      <alignment horizontal="left" vertical="center" wrapText="1"/>
    </xf>
    <xf numFmtId="0" fontId="3" fillId="2" borderId="15" xfId="0" applyNumberFormat="1" applyFont="1" applyFill="1" applyBorder="1" applyAlignment="1" applyProtection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wrapText="1"/>
    </xf>
    <xf numFmtId="0" fontId="9" fillId="3" borderId="2" xfId="0" quotePrefix="1" applyNumberFormat="1" applyFont="1" applyFill="1" applyBorder="1" applyAlignment="1" applyProtection="1">
      <alignment horizontal="left" vertical="center" wrapText="1"/>
    </xf>
    <xf numFmtId="0" fontId="9" fillId="3" borderId="4" xfId="0" quotePrefix="1" applyNumberFormat="1" applyFont="1" applyFill="1" applyBorder="1" applyAlignment="1" applyProtection="1">
      <alignment horizontal="left" vertical="center" wrapText="1"/>
    </xf>
    <xf numFmtId="0" fontId="11" fillId="0" borderId="0" xfId="0" applyFont="1" applyBorder="1" applyAlignment="1">
      <alignment wrapText="1"/>
    </xf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9" fillId="2" borderId="0" xfId="0" quotePrefix="1" applyNumberFormat="1" applyFont="1" applyFill="1" applyBorder="1" applyAlignment="1" applyProtection="1">
      <alignment horizontal="left" vertical="center" wrapText="1"/>
    </xf>
    <xf numFmtId="0" fontId="7" fillId="2" borderId="0" xfId="0" applyNumberFormat="1" applyFont="1" applyFill="1" applyBorder="1" applyAlignment="1" applyProtection="1">
      <alignment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3" fillId="10" borderId="3" xfId="0" applyNumberFormat="1" applyFont="1" applyFill="1" applyBorder="1" applyAlignment="1" applyProtection="1">
      <alignment horizontal="left" vertical="center" wrapText="1"/>
    </xf>
    <xf numFmtId="0" fontId="3" fillId="8" borderId="3" xfId="0" applyNumberFormat="1" applyFont="1" applyFill="1" applyBorder="1" applyAlignment="1" applyProtection="1">
      <alignment horizontal="left" vertical="center" wrapText="1"/>
    </xf>
    <xf numFmtId="0" fontId="3" fillId="4" borderId="6" xfId="0" applyNumberFormat="1" applyFont="1" applyFill="1" applyBorder="1" applyAlignment="1" applyProtection="1">
      <alignment horizontal="left" vertical="center" wrapText="1" indent="1"/>
    </xf>
    <xf numFmtId="0" fontId="3" fillId="8" borderId="6" xfId="0" applyNumberFormat="1" applyFont="1" applyFill="1" applyBorder="1" applyAlignment="1" applyProtection="1">
      <alignment horizontal="left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3" fillId="4" borderId="2" xfId="0" applyNumberFormat="1" applyFont="1" applyFill="1" applyBorder="1" applyAlignment="1" applyProtection="1">
      <alignment horizontal="left" vertical="center" wrapTex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0" fontId="15" fillId="10" borderId="3" xfId="0" applyNumberFormat="1" applyFont="1" applyFill="1" applyBorder="1" applyAlignment="1" applyProtection="1">
      <alignment horizontal="left" vertical="center" wrapText="1"/>
    </xf>
    <xf numFmtId="0" fontId="6" fillId="7" borderId="7" xfId="0" applyNumberFormat="1" applyFont="1" applyFill="1" applyBorder="1" applyAlignment="1" applyProtection="1">
      <alignment horizontal="left" vertical="center" wrapText="1"/>
    </xf>
    <xf numFmtId="0" fontId="6" fillId="3" borderId="6" xfId="0" applyNumberFormat="1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center" vertical="center" wrapText="1"/>
    </xf>
    <xf numFmtId="0" fontId="22" fillId="3" borderId="14" xfId="0" applyNumberFormat="1" applyFont="1" applyFill="1" applyBorder="1" applyAlignment="1" applyProtection="1">
      <alignment horizontal="left" vertical="center" wrapText="1" indent="1"/>
    </xf>
    <xf numFmtId="0" fontId="22" fillId="3" borderId="5" xfId="0" applyNumberFormat="1" applyFont="1" applyFill="1" applyBorder="1" applyAlignment="1" applyProtection="1">
      <alignment horizontal="left" vertical="center" wrapText="1" indent="1"/>
    </xf>
    <xf numFmtId="0" fontId="22" fillId="3" borderId="15" xfId="0" applyNumberFormat="1" applyFont="1" applyFill="1" applyBorder="1" applyAlignment="1" applyProtection="1">
      <alignment horizontal="left" vertical="center" wrapText="1" indent="1"/>
    </xf>
    <xf numFmtId="0" fontId="3" fillId="10" borderId="1" xfId="0" applyNumberFormat="1" applyFont="1" applyFill="1" applyBorder="1" applyAlignment="1" applyProtection="1">
      <alignment horizontal="left" vertical="center" wrapText="1" indent="1"/>
    </xf>
    <xf numFmtId="0" fontId="3" fillId="10" borderId="2" xfId="0" applyNumberFormat="1" applyFont="1" applyFill="1" applyBorder="1" applyAlignment="1" applyProtection="1">
      <alignment horizontal="left" vertical="center" wrapText="1" indent="1"/>
    </xf>
    <xf numFmtId="0" fontId="3" fillId="10" borderId="4" xfId="0" applyNumberFormat="1" applyFont="1" applyFill="1" applyBorder="1" applyAlignment="1" applyProtection="1">
      <alignment horizontal="left" vertical="center" wrapText="1" indent="1"/>
    </xf>
    <xf numFmtId="0" fontId="3" fillId="8" borderId="1" xfId="0" applyNumberFormat="1" applyFont="1" applyFill="1" applyBorder="1" applyAlignment="1" applyProtection="1">
      <alignment horizontal="left" vertical="center" wrapText="1" indent="1"/>
    </xf>
    <xf numFmtId="0" fontId="3" fillId="8" borderId="2" xfId="0" applyNumberFormat="1" applyFont="1" applyFill="1" applyBorder="1" applyAlignment="1" applyProtection="1">
      <alignment horizontal="left" vertical="center" wrapText="1" indent="1"/>
    </xf>
    <xf numFmtId="0" fontId="3" fillId="8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4" borderId="1" xfId="0" applyNumberFormat="1" applyFont="1" applyFill="1" applyBorder="1" applyAlignment="1" applyProtection="1">
      <alignment horizontal="left" vertical="center" wrapText="1" indent="1"/>
    </xf>
    <xf numFmtId="0" fontId="3" fillId="4" borderId="2" xfId="0" applyNumberFormat="1" applyFont="1" applyFill="1" applyBorder="1" applyAlignment="1" applyProtection="1">
      <alignment horizontal="left" vertical="center" wrapText="1" indent="1"/>
    </xf>
    <xf numFmtId="0" fontId="3" fillId="4" borderId="4" xfId="0" applyNumberFormat="1" applyFont="1" applyFill="1" applyBorder="1" applyAlignment="1" applyProtection="1">
      <alignment horizontal="left" vertical="center" wrapText="1" indent="1"/>
    </xf>
    <xf numFmtId="0" fontId="22" fillId="3" borderId="1" xfId="0" applyNumberFormat="1" applyFont="1" applyFill="1" applyBorder="1" applyAlignment="1" applyProtection="1">
      <alignment horizontal="left" vertical="center" wrapText="1" indent="1"/>
    </xf>
    <xf numFmtId="0" fontId="22" fillId="3" borderId="2" xfId="0" applyNumberFormat="1" applyFont="1" applyFill="1" applyBorder="1" applyAlignment="1" applyProtection="1">
      <alignment horizontal="left" vertical="center" wrapText="1" indent="1"/>
    </xf>
    <xf numFmtId="0" fontId="22" fillId="3" borderId="4" xfId="0" applyNumberFormat="1" applyFont="1" applyFill="1" applyBorder="1" applyAlignment="1" applyProtection="1">
      <alignment horizontal="left" vertical="center" wrapText="1" indent="1"/>
    </xf>
    <xf numFmtId="0" fontId="3" fillId="10" borderId="8" xfId="0" applyNumberFormat="1" applyFont="1" applyFill="1" applyBorder="1" applyAlignment="1" applyProtection="1">
      <alignment horizontal="left" vertical="center" wrapText="1" indent="1"/>
    </xf>
    <xf numFmtId="0" fontId="3" fillId="10" borderId="9" xfId="0" applyNumberFormat="1" applyFont="1" applyFill="1" applyBorder="1" applyAlignment="1" applyProtection="1">
      <alignment horizontal="left" vertical="center" wrapText="1" indent="1"/>
    </xf>
    <xf numFmtId="0" fontId="3" fillId="10" borderId="10" xfId="0" applyNumberFormat="1" applyFont="1" applyFill="1" applyBorder="1" applyAlignment="1" applyProtection="1">
      <alignment horizontal="left" vertical="center" wrapText="1" indent="1"/>
    </xf>
    <xf numFmtId="0" fontId="22" fillId="7" borderId="1" xfId="0" applyNumberFormat="1" applyFont="1" applyFill="1" applyBorder="1" applyAlignment="1" applyProtection="1">
      <alignment horizontal="left" vertical="center" wrapText="1" indent="1"/>
    </xf>
    <xf numFmtId="0" fontId="22" fillId="7" borderId="2" xfId="0" applyNumberFormat="1" applyFont="1" applyFill="1" applyBorder="1" applyAlignment="1" applyProtection="1">
      <alignment horizontal="left" vertical="center" wrapText="1" indent="1"/>
    </xf>
    <xf numFmtId="0" fontId="22" fillId="7" borderId="4" xfId="0" applyNumberFormat="1" applyFont="1" applyFill="1" applyBorder="1" applyAlignment="1" applyProtection="1">
      <alignment horizontal="left" vertical="center" wrapText="1" indent="1"/>
    </xf>
    <xf numFmtId="0" fontId="23" fillId="10" borderId="8" xfId="0" applyNumberFormat="1" applyFont="1" applyFill="1" applyBorder="1" applyAlignment="1" applyProtection="1">
      <alignment horizontal="left" vertical="center" wrapText="1" indent="1"/>
    </xf>
    <xf numFmtId="0" fontId="23" fillId="10" borderId="9" xfId="0" applyNumberFormat="1" applyFont="1" applyFill="1" applyBorder="1" applyAlignment="1" applyProtection="1">
      <alignment horizontal="left" vertical="center" wrapText="1" indent="1"/>
    </xf>
    <xf numFmtId="0" fontId="23" fillId="10" borderId="10" xfId="0" applyNumberFormat="1" applyFont="1" applyFill="1" applyBorder="1" applyAlignment="1" applyProtection="1">
      <alignment horizontal="left" vertical="center" wrapText="1" indent="1"/>
    </xf>
    <xf numFmtId="0" fontId="3" fillId="4" borderId="14" xfId="0" applyNumberFormat="1" applyFont="1" applyFill="1" applyBorder="1" applyAlignment="1" applyProtection="1">
      <alignment horizontal="left" vertical="center" wrapText="1" indent="1"/>
    </xf>
    <xf numFmtId="0" fontId="3" fillId="4" borderId="5" xfId="0" applyNumberFormat="1" applyFont="1" applyFill="1" applyBorder="1" applyAlignment="1" applyProtection="1">
      <alignment horizontal="left" vertical="center" wrapText="1" indent="1"/>
    </xf>
    <xf numFmtId="0" fontId="3" fillId="4" borderId="15" xfId="0" applyNumberFormat="1" applyFont="1" applyFill="1" applyBorder="1" applyAlignment="1" applyProtection="1">
      <alignment horizontal="left" vertical="center" wrapText="1" indent="1"/>
    </xf>
    <xf numFmtId="0" fontId="23" fillId="10" borderId="1" xfId="0" applyNumberFormat="1" applyFont="1" applyFill="1" applyBorder="1" applyAlignment="1" applyProtection="1">
      <alignment horizontal="left" vertical="center" wrapText="1" indent="1"/>
    </xf>
    <xf numFmtId="0" fontId="23" fillId="10" borderId="2" xfId="0" applyNumberFormat="1" applyFont="1" applyFill="1" applyBorder="1" applyAlignment="1" applyProtection="1">
      <alignment horizontal="left" vertical="center" wrapText="1" indent="1"/>
    </xf>
    <xf numFmtId="0" fontId="23" fillId="10" borderId="4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23" fillId="8" borderId="1" xfId="0" applyNumberFormat="1" applyFont="1" applyFill="1" applyBorder="1" applyAlignment="1" applyProtection="1">
      <alignment horizontal="left" vertical="center" wrapText="1" indent="1"/>
    </xf>
    <xf numFmtId="0" fontId="23" fillId="8" borderId="2" xfId="0" applyNumberFormat="1" applyFont="1" applyFill="1" applyBorder="1" applyAlignment="1" applyProtection="1">
      <alignment horizontal="left" vertical="center" wrapText="1" indent="1"/>
    </xf>
    <xf numFmtId="0" fontId="23" fillId="8" borderId="4" xfId="0" applyNumberFormat="1" applyFont="1" applyFill="1" applyBorder="1" applyAlignment="1" applyProtection="1">
      <alignment horizontal="left" vertical="center" wrapText="1" indent="1"/>
    </xf>
    <xf numFmtId="0" fontId="23" fillId="4" borderId="1" xfId="0" applyNumberFormat="1" applyFont="1" applyFill="1" applyBorder="1" applyAlignment="1" applyProtection="1">
      <alignment horizontal="left" vertical="center" wrapText="1" indent="1"/>
    </xf>
    <xf numFmtId="0" fontId="23" fillId="4" borderId="2" xfId="0" applyNumberFormat="1" applyFont="1" applyFill="1" applyBorder="1" applyAlignment="1" applyProtection="1">
      <alignment horizontal="left" vertical="center" wrapText="1" indent="1"/>
    </xf>
    <xf numFmtId="0" fontId="23" fillId="4" borderId="4" xfId="0" applyNumberFormat="1" applyFont="1" applyFill="1" applyBorder="1" applyAlignment="1" applyProtection="1">
      <alignment horizontal="left" vertical="center" wrapText="1" indent="1"/>
    </xf>
    <xf numFmtId="0" fontId="23" fillId="10" borderId="3" xfId="0" applyNumberFormat="1" applyFont="1" applyFill="1" applyBorder="1" applyAlignment="1" applyProtection="1">
      <alignment horizontal="left" vertical="center" wrapText="1" indent="1"/>
    </xf>
    <xf numFmtId="0" fontId="23" fillId="8" borderId="6" xfId="0" applyNumberFormat="1" applyFont="1" applyFill="1" applyBorder="1" applyAlignment="1" applyProtection="1">
      <alignment horizontal="left" vertical="center" wrapText="1" indent="1"/>
    </xf>
    <xf numFmtId="0" fontId="23" fillId="5" borderId="11" xfId="0" applyNumberFormat="1" applyFont="1" applyFill="1" applyBorder="1" applyAlignment="1" applyProtection="1">
      <alignment horizontal="left" vertical="center" wrapText="1" indent="1"/>
    </xf>
    <xf numFmtId="0" fontId="22" fillId="3" borderId="7" xfId="0" applyNumberFormat="1" applyFont="1" applyFill="1" applyBorder="1" applyAlignment="1" applyProtection="1">
      <alignment horizontal="left" vertical="center" wrapText="1" indent="1"/>
    </xf>
    <xf numFmtId="0" fontId="23" fillId="8" borderId="3" xfId="0" applyNumberFormat="1" applyFont="1" applyFill="1" applyBorder="1" applyAlignment="1" applyProtection="1">
      <alignment horizontal="left" vertical="center" wrapText="1" indent="1"/>
    </xf>
    <xf numFmtId="0" fontId="23" fillId="4" borderId="6" xfId="0" applyNumberFormat="1" applyFont="1" applyFill="1" applyBorder="1" applyAlignment="1" applyProtection="1">
      <alignment horizontal="left" vertical="center" wrapText="1" indent="1"/>
    </xf>
    <xf numFmtId="0" fontId="23" fillId="10" borderId="11" xfId="0" applyNumberFormat="1" applyFont="1" applyFill="1" applyBorder="1" applyAlignment="1" applyProtection="1">
      <alignment horizontal="left" vertical="center" wrapText="1" indent="1"/>
    </xf>
    <xf numFmtId="0" fontId="23" fillId="8" borderId="7" xfId="0" applyNumberFormat="1" applyFont="1" applyFill="1" applyBorder="1" applyAlignment="1" applyProtection="1">
      <alignment horizontal="left" vertical="center" wrapText="1" indent="1"/>
    </xf>
    <xf numFmtId="0" fontId="23" fillId="4" borderId="3" xfId="0" applyNumberFormat="1" applyFont="1" applyFill="1" applyBorder="1" applyAlignment="1" applyProtection="1">
      <alignment horizontal="left" vertical="center" wrapText="1" indent="1"/>
    </xf>
    <xf numFmtId="0" fontId="23" fillId="5" borderId="6" xfId="0" applyNumberFormat="1" applyFont="1" applyFill="1" applyBorder="1" applyAlignment="1" applyProtection="1">
      <alignment horizontal="left" vertical="center" wrapText="1" indent="1"/>
    </xf>
    <xf numFmtId="0" fontId="22" fillId="3" borderId="11" xfId="0" applyNumberFormat="1" applyFont="1" applyFill="1" applyBorder="1" applyAlignment="1" applyProtection="1">
      <alignment horizontal="left" vertical="center" wrapText="1" indent="1"/>
    </xf>
    <xf numFmtId="0" fontId="6" fillId="3" borderId="1" xfId="0" applyNumberFormat="1" applyFont="1" applyFill="1" applyBorder="1" applyAlignment="1" applyProtection="1">
      <alignment horizontal="left" vertical="center" wrapText="1" indent="1"/>
    </xf>
    <xf numFmtId="0" fontId="6" fillId="3" borderId="2" xfId="0" applyNumberFormat="1" applyFont="1" applyFill="1" applyBorder="1" applyAlignment="1" applyProtection="1">
      <alignment horizontal="left" vertical="center" wrapText="1" indent="1"/>
    </xf>
    <xf numFmtId="0" fontId="6" fillId="3" borderId="4" xfId="0" applyNumberFormat="1" applyFont="1" applyFill="1" applyBorder="1" applyAlignment="1" applyProtection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opLeftCell="A4" workbookViewId="0">
      <selection activeCell="F26" sqref="F26"/>
    </sheetView>
  </sheetViews>
  <sheetFormatPr defaultRowHeight="14.4" x14ac:dyDescent="0.3"/>
  <cols>
    <col min="5" max="9" width="25.33203125" customWidth="1"/>
    <col min="10" max="10" width="15.6640625" customWidth="1"/>
    <col min="11" max="11" width="14.109375" customWidth="1"/>
    <col min="12" max="12" width="12" customWidth="1"/>
  </cols>
  <sheetData>
    <row r="1" spans="1:12" ht="42" customHeight="1" x14ac:dyDescent="0.3">
      <c r="A1" s="470" t="s">
        <v>214</v>
      </c>
      <c r="B1" s="470"/>
      <c r="C1" s="470"/>
      <c r="D1" s="470"/>
      <c r="E1" s="470"/>
      <c r="F1" s="470"/>
      <c r="G1" s="470"/>
      <c r="H1" s="470"/>
      <c r="I1" s="470"/>
      <c r="J1" s="470"/>
      <c r="K1" s="62"/>
    </row>
    <row r="2" spans="1:12" ht="17.399999999999999" x14ac:dyDescent="0.3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2" ht="15.6" x14ac:dyDescent="0.3">
      <c r="A3" s="470" t="s">
        <v>13</v>
      </c>
      <c r="B3" s="470"/>
      <c r="C3" s="470"/>
      <c r="D3" s="470"/>
      <c r="E3" s="470"/>
      <c r="F3" s="470"/>
      <c r="G3" s="470"/>
      <c r="H3" s="470"/>
      <c r="I3" s="471"/>
      <c r="J3" s="471"/>
      <c r="K3" s="65"/>
    </row>
    <row r="4" spans="1:12" ht="17.399999999999999" x14ac:dyDescent="0.3">
      <c r="A4" s="22"/>
      <c r="B4" s="22"/>
      <c r="C4" s="22"/>
      <c r="D4" s="22"/>
      <c r="E4" s="22"/>
      <c r="F4" s="22"/>
      <c r="G4" s="22"/>
      <c r="H4" s="22"/>
      <c r="I4" s="5"/>
      <c r="J4" s="5"/>
      <c r="K4" s="5"/>
    </row>
    <row r="5" spans="1:12" ht="15.6" x14ac:dyDescent="0.3">
      <c r="A5" s="470" t="s">
        <v>19</v>
      </c>
      <c r="B5" s="472"/>
      <c r="C5" s="472"/>
      <c r="D5" s="472"/>
      <c r="E5" s="472"/>
      <c r="F5" s="472"/>
      <c r="G5" s="472"/>
      <c r="H5" s="472"/>
      <c r="I5" s="472"/>
      <c r="J5" s="472"/>
      <c r="K5" s="63"/>
    </row>
    <row r="6" spans="1:12" ht="17.399999999999999" x14ac:dyDescent="0.3">
      <c r="A6" s="1"/>
      <c r="B6" s="2"/>
      <c r="C6" s="2"/>
      <c r="D6" s="2"/>
      <c r="E6" s="6"/>
      <c r="F6" s="7"/>
      <c r="G6" s="7"/>
      <c r="H6" s="7"/>
      <c r="I6" s="7"/>
      <c r="J6" s="28" t="s">
        <v>25</v>
      </c>
      <c r="K6" s="69"/>
    </row>
    <row r="7" spans="1:12" ht="26.4" x14ac:dyDescent="0.3">
      <c r="A7" s="109"/>
      <c r="B7" s="110"/>
      <c r="C7" s="110"/>
      <c r="D7" s="111"/>
      <c r="E7" s="112"/>
      <c r="F7" s="3" t="s">
        <v>265</v>
      </c>
      <c r="G7" s="3" t="s">
        <v>271</v>
      </c>
      <c r="H7" s="3" t="s">
        <v>266</v>
      </c>
      <c r="I7" s="3" t="s">
        <v>267</v>
      </c>
      <c r="J7" s="3" t="s">
        <v>136</v>
      </c>
      <c r="K7" s="3" t="s">
        <v>251</v>
      </c>
    </row>
    <row r="8" spans="1:12" x14ac:dyDescent="0.3">
      <c r="A8" s="25"/>
      <c r="B8" s="26"/>
      <c r="C8" s="26"/>
      <c r="D8" s="86">
        <v>1</v>
      </c>
      <c r="E8" s="27"/>
      <c r="F8" s="84">
        <v>2</v>
      </c>
      <c r="G8" s="84">
        <v>3</v>
      </c>
      <c r="H8" s="84">
        <v>4</v>
      </c>
      <c r="I8" s="84">
        <v>5</v>
      </c>
      <c r="J8" s="84">
        <v>6</v>
      </c>
      <c r="K8" s="84">
        <v>7</v>
      </c>
    </row>
    <row r="9" spans="1:12" x14ac:dyDescent="0.3">
      <c r="A9" s="473" t="s">
        <v>0</v>
      </c>
      <c r="B9" s="474"/>
      <c r="C9" s="474"/>
      <c r="D9" s="474"/>
      <c r="E9" s="475"/>
      <c r="F9" s="343">
        <f>F10+F11</f>
        <v>910948.71</v>
      </c>
      <c r="G9" s="343">
        <f t="shared" ref="G9:H9" si="0">G10+G11</f>
        <v>2448283</v>
      </c>
      <c r="H9" s="343">
        <f t="shared" si="0"/>
        <v>0</v>
      </c>
      <c r="I9" s="343">
        <f>I10+I11</f>
        <v>1122460.3500000001</v>
      </c>
      <c r="J9" s="343">
        <f t="shared" ref="J9:J15" si="1">SUM(I9/F9*100)</f>
        <v>123.21883083845633</v>
      </c>
      <c r="K9" s="343">
        <f>SUM(I9/G9*100)</f>
        <v>45.846838376119102</v>
      </c>
    </row>
    <row r="10" spans="1:12" x14ac:dyDescent="0.3">
      <c r="A10" s="476" t="s">
        <v>26</v>
      </c>
      <c r="B10" s="477"/>
      <c r="C10" s="477"/>
      <c r="D10" s="477"/>
      <c r="E10" s="469"/>
      <c r="F10" s="344">
        <v>910948.71</v>
      </c>
      <c r="G10" s="344">
        <v>2448283</v>
      </c>
      <c r="H10" s="344"/>
      <c r="I10" s="344">
        <v>1122460.3500000001</v>
      </c>
      <c r="J10" s="345">
        <f t="shared" si="1"/>
        <v>123.21883083845633</v>
      </c>
      <c r="K10" s="345">
        <f t="shared" ref="K10:K15" si="2">SUM(I10/G10*100)</f>
        <v>45.846838376119102</v>
      </c>
    </row>
    <row r="11" spans="1:12" x14ac:dyDescent="0.3">
      <c r="A11" s="478" t="s">
        <v>27</v>
      </c>
      <c r="B11" s="469"/>
      <c r="C11" s="469"/>
      <c r="D11" s="469"/>
      <c r="E11" s="469"/>
      <c r="F11" s="344"/>
      <c r="G11" s="344"/>
      <c r="H11" s="344"/>
      <c r="I11" s="344"/>
      <c r="J11" s="345" t="e">
        <f t="shared" si="1"/>
        <v>#DIV/0!</v>
      </c>
      <c r="K11" s="345" t="e">
        <f t="shared" si="2"/>
        <v>#DIV/0!</v>
      </c>
    </row>
    <row r="12" spans="1:12" x14ac:dyDescent="0.3">
      <c r="A12" s="29" t="s">
        <v>1</v>
      </c>
      <c r="B12" s="34"/>
      <c r="C12" s="34"/>
      <c r="D12" s="34"/>
      <c r="E12" s="34"/>
      <c r="F12" s="343">
        <f>F13+F14</f>
        <v>920983.44000000006</v>
      </c>
      <c r="G12" s="343">
        <f t="shared" ref="G12:I12" si="3">G13+G14</f>
        <v>2438583</v>
      </c>
      <c r="H12" s="343">
        <f t="shared" si="3"/>
        <v>0</v>
      </c>
      <c r="I12" s="343">
        <f t="shared" si="3"/>
        <v>1117421.04</v>
      </c>
      <c r="J12" s="343">
        <f t="shared" si="1"/>
        <v>121.32911314887484</v>
      </c>
      <c r="K12" s="343">
        <f t="shared" si="2"/>
        <v>45.822555147805097</v>
      </c>
      <c r="L12" s="91"/>
    </row>
    <row r="13" spans="1:12" x14ac:dyDescent="0.3">
      <c r="A13" s="479" t="s">
        <v>28</v>
      </c>
      <c r="B13" s="477"/>
      <c r="C13" s="477"/>
      <c r="D13" s="477"/>
      <c r="E13" s="477"/>
      <c r="F13" s="344">
        <v>918881.3</v>
      </c>
      <c r="G13" s="344">
        <v>2427815</v>
      </c>
      <c r="H13" s="344"/>
      <c r="I13" s="344">
        <v>1115829.98</v>
      </c>
      <c r="J13" s="422">
        <f t="shared" si="1"/>
        <v>121.43352792139746</v>
      </c>
      <c r="K13" s="345">
        <f t="shared" si="2"/>
        <v>45.960255620794825</v>
      </c>
    </row>
    <row r="14" spans="1:12" x14ac:dyDescent="0.3">
      <c r="A14" s="468" t="s">
        <v>29</v>
      </c>
      <c r="B14" s="469"/>
      <c r="C14" s="469"/>
      <c r="D14" s="469"/>
      <c r="E14" s="469"/>
      <c r="F14" s="346">
        <v>2102.14</v>
      </c>
      <c r="G14" s="346">
        <v>10768</v>
      </c>
      <c r="H14" s="346"/>
      <c r="I14" s="346">
        <v>1591.06</v>
      </c>
      <c r="J14" s="422">
        <f t="shared" si="1"/>
        <v>75.687632602966502</v>
      </c>
      <c r="K14" s="345">
        <f t="shared" si="2"/>
        <v>14.775817236255573</v>
      </c>
    </row>
    <row r="15" spans="1:12" x14ac:dyDescent="0.3">
      <c r="A15" s="480" t="s">
        <v>44</v>
      </c>
      <c r="B15" s="474"/>
      <c r="C15" s="474"/>
      <c r="D15" s="474"/>
      <c r="E15" s="474"/>
      <c r="F15" s="343">
        <f>F9-F12</f>
        <v>-10034.730000000098</v>
      </c>
      <c r="G15" s="343">
        <f t="shared" ref="G15:I15" si="4">G9-G12</f>
        <v>9700</v>
      </c>
      <c r="H15" s="343">
        <f t="shared" si="4"/>
        <v>0</v>
      </c>
      <c r="I15" s="343">
        <f t="shared" si="4"/>
        <v>5039.3100000000559</v>
      </c>
      <c r="J15" s="347">
        <f t="shared" si="1"/>
        <v>-50.218690487935469</v>
      </c>
      <c r="K15" s="343">
        <f t="shared" si="2"/>
        <v>51.951649484536652</v>
      </c>
    </row>
    <row r="16" spans="1:12" ht="17.399999999999999" x14ac:dyDescent="0.3">
      <c r="A16" s="22"/>
      <c r="B16" s="20"/>
      <c r="C16" s="20"/>
      <c r="D16" s="20"/>
      <c r="E16" s="20"/>
      <c r="F16" s="20"/>
      <c r="G16" s="20"/>
      <c r="H16" s="21"/>
      <c r="I16" s="21"/>
      <c r="J16" s="21"/>
      <c r="K16" s="21"/>
    </row>
    <row r="17" spans="1:11" ht="15.6" x14ac:dyDescent="0.3">
      <c r="A17" s="470" t="s">
        <v>20</v>
      </c>
      <c r="B17" s="472"/>
      <c r="C17" s="472"/>
      <c r="D17" s="472"/>
      <c r="E17" s="472"/>
      <c r="F17" s="472"/>
      <c r="G17" s="472"/>
      <c r="H17" s="472"/>
      <c r="I17" s="472"/>
      <c r="J17" s="472"/>
      <c r="K17" s="63"/>
    </row>
    <row r="18" spans="1:11" ht="17.399999999999999" x14ac:dyDescent="0.3">
      <c r="A18" s="22"/>
      <c r="B18" s="20"/>
      <c r="C18" s="20"/>
      <c r="D18" s="20"/>
      <c r="E18" s="20"/>
      <c r="F18" s="20"/>
      <c r="G18" s="20"/>
      <c r="H18" s="21"/>
      <c r="I18" s="21"/>
      <c r="J18" s="21"/>
      <c r="K18" s="21"/>
    </row>
    <row r="19" spans="1:11" ht="26.4" x14ac:dyDescent="0.3">
      <c r="A19" s="25"/>
      <c r="B19" s="26"/>
      <c r="C19" s="26"/>
      <c r="D19" s="86"/>
      <c r="E19" s="27"/>
      <c r="F19" s="3" t="s">
        <v>133</v>
      </c>
      <c r="G19" s="3" t="s">
        <v>134</v>
      </c>
      <c r="H19" s="3" t="s">
        <v>135</v>
      </c>
      <c r="I19" s="3" t="s">
        <v>137</v>
      </c>
      <c r="J19" s="3" t="s">
        <v>136</v>
      </c>
      <c r="K19" s="3" t="s">
        <v>251</v>
      </c>
    </row>
    <row r="20" spans="1:11" x14ac:dyDescent="0.3">
      <c r="A20" s="25"/>
      <c r="B20" s="26"/>
      <c r="C20" s="87"/>
      <c r="D20" s="86">
        <v>1</v>
      </c>
      <c r="E20" s="88"/>
      <c r="F20" s="84">
        <v>2</v>
      </c>
      <c r="G20" s="84">
        <v>3</v>
      </c>
      <c r="H20" s="84">
        <v>4</v>
      </c>
      <c r="I20" s="84">
        <v>5</v>
      </c>
      <c r="J20" s="84">
        <v>6</v>
      </c>
      <c r="K20" s="84">
        <v>7</v>
      </c>
    </row>
    <row r="21" spans="1:11" x14ac:dyDescent="0.3">
      <c r="A21" s="468" t="s">
        <v>30</v>
      </c>
      <c r="B21" s="469"/>
      <c r="C21" s="469"/>
      <c r="D21" s="469"/>
      <c r="E21" s="469"/>
      <c r="F21" s="346"/>
      <c r="G21" s="346"/>
      <c r="H21" s="346"/>
      <c r="I21" s="346"/>
      <c r="J21" s="422" t="e">
        <f>SUM(I21/F21*100)</f>
        <v>#DIV/0!</v>
      </c>
      <c r="K21" s="422" t="e">
        <f>SUM(I21/G21*100)</f>
        <v>#DIV/0!</v>
      </c>
    </row>
    <row r="22" spans="1:11" x14ac:dyDescent="0.3">
      <c r="A22" s="468" t="s">
        <v>31</v>
      </c>
      <c r="B22" s="469"/>
      <c r="C22" s="469"/>
      <c r="D22" s="469"/>
      <c r="E22" s="469"/>
      <c r="F22" s="346"/>
      <c r="G22" s="346"/>
      <c r="H22" s="346"/>
      <c r="I22" s="346"/>
      <c r="J22" s="422" t="e">
        <f>SUM(I22/F22*100)</f>
        <v>#DIV/0!</v>
      </c>
      <c r="K22" s="422" t="e">
        <f t="shared" ref="K22:K24" si="5">SUM(I22/G22*100)</f>
        <v>#DIV/0!</v>
      </c>
    </row>
    <row r="23" spans="1:11" x14ac:dyDescent="0.3">
      <c r="A23" s="480" t="s">
        <v>2</v>
      </c>
      <c r="B23" s="474"/>
      <c r="C23" s="474"/>
      <c r="D23" s="474"/>
      <c r="E23" s="474"/>
      <c r="F23" s="343">
        <f>F21-F22</f>
        <v>0</v>
      </c>
      <c r="G23" s="343">
        <f t="shared" ref="G23:I23" si="6">G21-G22</f>
        <v>0</v>
      </c>
      <c r="H23" s="343">
        <f t="shared" si="6"/>
        <v>0</v>
      </c>
      <c r="I23" s="343">
        <f t="shared" si="6"/>
        <v>0</v>
      </c>
      <c r="J23" s="347" t="e">
        <f t="shared" ref="J23:J26" si="7">SUM(I23/F23*100)</f>
        <v>#DIV/0!</v>
      </c>
      <c r="K23" s="347" t="e">
        <f t="shared" si="5"/>
        <v>#DIV/0!</v>
      </c>
    </row>
    <row r="24" spans="1:11" ht="14.4" customHeight="1" x14ac:dyDescent="0.3">
      <c r="A24" s="480" t="s">
        <v>258</v>
      </c>
      <c r="B24" s="483"/>
      <c r="C24" s="483"/>
      <c r="D24" s="483"/>
      <c r="E24" s="484"/>
      <c r="F24" s="343">
        <f>F21-F22</f>
        <v>0</v>
      </c>
      <c r="G24" s="343">
        <f t="shared" ref="G24:I24" si="8">G21-G22</f>
        <v>0</v>
      </c>
      <c r="H24" s="343">
        <f t="shared" si="8"/>
        <v>0</v>
      </c>
      <c r="I24" s="343">
        <f t="shared" si="8"/>
        <v>0</v>
      </c>
      <c r="J24" s="347" t="e">
        <f t="shared" si="7"/>
        <v>#DIV/0!</v>
      </c>
      <c r="K24" s="347" t="e">
        <f t="shared" si="5"/>
        <v>#DIV/0!</v>
      </c>
    </row>
    <row r="25" spans="1:11" ht="14.4" customHeight="1" x14ac:dyDescent="0.3">
      <c r="A25" s="480" t="s">
        <v>257</v>
      </c>
      <c r="B25" s="483"/>
      <c r="C25" s="483"/>
      <c r="D25" s="483"/>
      <c r="E25" s="484"/>
      <c r="F25" s="343">
        <v>3440.02</v>
      </c>
      <c r="G25" s="343">
        <v>-9700</v>
      </c>
      <c r="H25" s="343"/>
      <c r="I25" s="343">
        <v>-8828.36</v>
      </c>
      <c r="J25" s="347">
        <f t="shared" si="7"/>
        <v>-256.63688001813949</v>
      </c>
      <c r="K25" s="347">
        <f t="shared" ref="K25:K26" si="9">SUM(I25/G25*100)</f>
        <v>91.014020618556714</v>
      </c>
    </row>
    <row r="26" spans="1:11" s="115" customFormat="1" x14ac:dyDescent="0.3">
      <c r="A26" s="480" t="s">
        <v>259</v>
      </c>
      <c r="B26" s="483"/>
      <c r="C26" s="483"/>
      <c r="D26" s="483"/>
      <c r="E26" s="484"/>
      <c r="F26" s="343">
        <f>SUM(F15+F25)</f>
        <v>-6594.7100000000974</v>
      </c>
      <c r="G26" s="343">
        <f>SUM(G15+G25)</f>
        <v>0</v>
      </c>
      <c r="H26" s="343"/>
      <c r="I26" s="343">
        <f>SUM(I15+I25)</f>
        <v>-3789.0499999999447</v>
      </c>
      <c r="J26" s="347">
        <f t="shared" si="7"/>
        <v>57.45590025944869</v>
      </c>
      <c r="K26" s="347" t="e">
        <f t="shared" si="9"/>
        <v>#DIV/0!</v>
      </c>
    </row>
    <row r="27" spans="1:11" ht="15.6" x14ac:dyDescent="0.3">
      <c r="A27" s="470"/>
      <c r="B27" s="485"/>
      <c r="C27" s="485"/>
      <c r="D27" s="485"/>
      <c r="E27" s="485"/>
      <c r="F27" s="485"/>
      <c r="G27" s="485"/>
      <c r="H27" s="485"/>
      <c r="I27" s="485"/>
      <c r="J27" s="485"/>
      <c r="K27" s="82"/>
    </row>
    <row r="28" spans="1:11" ht="15.6" x14ac:dyDescent="0.3">
      <c r="A28" s="62"/>
      <c r="B28" s="82"/>
      <c r="C28" s="82"/>
      <c r="D28" s="82"/>
      <c r="E28" s="82"/>
      <c r="F28" s="82"/>
      <c r="G28" s="82"/>
      <c r="H28" s="82"/>
      <c r="I28" s="82"/>
      <c r="J28" s="82"/>
      <c r="K28" s="82"/>
    </row>
    <row r="29" spans="1:11" x14ac:dyDescent="0.3">
      <c r="A29" s="74"/>
      <c r="B29" s="74"/>
      <c r="C29" s="74"/>
      <c r="D29" s="75"/>
      <c r="E29" s="76"/>
      <c r="F29" s="70"/>
      <c r="G29" s="70"/>
      <c r="H29" s="70"/>
      <c r="I29" s="70"/>
      <c r="J29" s="70"/>
      <c r="K29" s="70"/>
    </row>
    <row r="30" spans="1:11" ht="15" customHeight="1" x14ac:dyDescent="0.3">
      <c r="A30" s="486"/>
      <c r="B30" s="486"/>
      <c r="C30" s="486"/>
      <c r="D30" s="486"/>
      <c r="E30" s="486"/>
      <c r="F30" s="77"/>
      <c r="G30" s="77"/>
      <c r="H30" s="77"/>
      <c r="I30" s="77"/>
      <c r="J30" s="72"/>
      <c r="K30" s="72"/>
    </row>
    <row r="31" spans="1:11" ht="15" customHeight="1" x14ac:dyDescent="0.3">
      <c r="A31" s="487"/>
      <c r="B31" s="488"/>
      <c r="C31" s="488"/>
      <c r="D31" s="488"/>
      <c r="E31" s="488"/>
      <c r="F31" s="77"/>
      <c r="G31" s="77"/>
      <c r="H31" s="77"/>
      <c r="I31" s="77"/>
      <c r="J31" s="77"/>
      <c r="K31" s="77"/>
    </row>
    <row r="32" spans="1:11" ht="45" customHeight="1" x14ac:dyDescent="0.3">
      <c r="A32" s="486"/>
      <c r="B32" s="486"/>
      <c r="C32" s="486"/>
      <c r="D32" s="486"/>
      <c r="E32" s="486"/>
      <c r="F32" s="77"/>
      <c r="G32" s="77"/>
      <c r="H32" s="77"/>
      <c r="I32" s="77"/>
      <c r="J32" s="77"/>
      <c r="K32" s="77"/>
    </row>
    <row r="33" spans="1:11" ht="15.6" x14ac:dyDescent="0.3">
      <c r="A33" s="64"/>
      <c r="B33" s="78"/>
      <c r="C33" s="78"/>
      <c r="D33" s="78"/>
      <c r="E33" s="78"/>
      <c r="F33" s="78"/>
      <c r="G33" s="78"/>
      <c r="H33" s="78"/>
      <c r="I33" s="78"/>
      <c r="J33" s="78"/>
      <c r="K33" s="78"/>
    </row>
    <row r="34" spans="1:11" ht="15.6" x14ac:dyDescent="0.3">
      <c r="A34" s="489"/>
      <c r="B34" s="489"/>
      <c r="C34" s="489"/>
      <c r="D34" s="489"/>
      <c r="E34" s="489"/>
      <c r="F34" s="489"/>
      <c r="G34" s="489"/>
      <c r="H34" s="489"/>
      <c r="I34" s="489"/>
      <c r="J34" s="489"/>
      <c r="K34" s="64"/>
    </row>
    <row r="35" spans="1:11" ht="17.399999999999999" x14ac:dyDescent="0.3">
      <c r="A35" s="35"/>
      <c r="B35" s="36"/>
      <c r="C35" s="36"/>
      <c r="D35" s="36"/>
      <c r="E35" s="36"/>
      <c r="F35" s="36"/>
      <c r="G35" s="36"/>
      <c r="H35" s="37"/>
      <c r="I35" s="37"/>
      <c r="J35" s="37"/>
      <c r="K35" s="37"/>
    </row>
    <row r="36" spans="1:11" x14ac:dyDescent="0.3">
      <c r="A36" s="79"/>
      <c r="B36" s="79"/>
      <c r="C36" s="79"/>
      <c r="D36" s="80"/>
      <c r="E36" s="81"/>
      <c r="F36" s="71"/>
      <c r="G36" s="71"/>
      <c r="H36" s="71"/>
      <c r="I36" s="71"/>
      <c r="J36" s="71"/>
      <c r="K36" s="71"/>
    </row>
    <row r="37" spans="1:11" x14ac:dyDescent="0.3">
      <c r="A37" s="486"/>
      <c r="B37" s="486"/>
      <c r="C37" s="486"/>
      <c r="D37" s="486"/>
      <c r="E37" s="486"/>
      <c r="F37" s="77"/>
      <c r="G37" s="77"/>
      <c r="H37" s="77"/>
      <c r="I37" s="77"/>
      <c r="J37" s="72"/>
      <c r="K37" s="72"/>
    </row>
    <row r="38" spans="1:11" ht="28.5" customHeight="1" x14ac:dyDescent="0.3">
      <c r="A38" s="486"/>
      <c r="B38" s="486"/>
      <c r="C38" s="486"/>
      <c r="D38" s="486"/>
      <c r="E38" s="486"/>
      <c r="F38" s="77"/>
      <c r="G38" s="77"/>
      <c r="H38" s="77"/>
      <c r="I38" s="77"/>
      <c r="J38" s="72"/>
      <c r="K38" s="72"/>
    </row>
    <row r="39" spans="1:11" x14ac:dyDescent="0.3">
      <c r="A39" s="486"/>
      <c r="B39" s="490"/>
      <c r="C39" s="490"/>
      <c r="D39" s="490"/>
      <c r="E39" s="490"/>
      <c r="F39" s="77"/>
      <c r="G39" s="77"/>
      <c r="H39" s="77"/>
      <c r="I39" s="77"/>
      <c r="J39" s="72"/>
      <c r="K39" s="72"/>
    </row>
    <row r="40" spans="1:11" ht="15" customHeight="1" x14ac:dyDescent="0.3">
      <c r="A40" s="487"/>
      <c r="B40" s="488"/>
      <c r="C40" s="488"/>
      <c r="D40" s="488"/>
      <c r="E40" s="488"/>
      <c r="F40" s="73"/>
      <c r="G40" s="73"/>
      <c r="H40" s="73"/>
      <c r="I40" s="73"/>
      <c r="J40" s="73"/>
      <c r="K40" s="73"/>
    </row>
    <row r="41" spans="1:11" ht="17.25" customHeight="1" x14ac:dyDescent="0.3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3"/>
    </row>
    <row r="42" spans="1:11" x14ac:dyDescent="0.3">
      <c r="A42" s="481"/>
      <c r="B42" s="482"/>
      <c r="C42" s="482"/>
      <c r="D42" s="482"/>
      <c r="E42" s="482"/>
      <c r="F42" s="482"/>
      <c r="G42" s="482"/>
      <c r="H42" s="482"/>
      <c r="I42" s="482"/>
      <c r="J42" s="482"/>
      <c r="K42" s="61"/>
    </row>
    <row r="43" spans="1:11" ht="9" customHeight="1" x14ac:dyDescent="0.3"/>
  </sheetData>
  <mergeCells count="26">
    <mergeCell ref="A42:J42"/>
    <mergeCell ref="A23:E23"/>
    <mergeCell ref="A24:E24"/>
    <mergeCell ref="A27:J27"/>
    <mergeCell ref="A30:E30"/>
    <mergeCell ref="A31:E31"/>
    <mergeCell ref="A32:E32"/>
    <mergeCell ref="A34:J34"/>
    <mergeCell ref="A37:E37"/>
    <mergeCell ref="A38:E38"/>
    <mergeCell ref="A39:E39"/>
    <mergeCell ref="A40:E40"/>
    <mergeCell ref="A25:E25"/>
    <mergeCell ref="A26:E26"/>
    <mergeCell ref="A22:E22"/>
    <mergeCell ref="A1:J1"/>
    <mergeCell ref="A3:J3"/>
    <mergeCell ref="A5:J5"/>
    <mergeCell ref="A9:E9"/>
    <mergeCell ref="A10:E10"/>
    <mergeCell ref="A11:E11"/>
    <mergeCell ref="A13:E13"/>
    <mergeCell ref="A14:E14"/>
    <mergeCell ref="A15:E15"/>
    <mergeCell ref="A17:J17"/>
    <mergeCell ref="A21:E21"/>
  </mergeCell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5"/>
  <sheetViews>
    <sheetView topLeftCell="A106" workbookViewId="0">
      <selection activeCell="J111" sqref="J111:J114"/>
    </sheetView>
  </sheetViews>
  <sheetFormatPr defaultRowHeight="14.4" x14ac:dyDescent="0.3"/>
  <cols>
    <col min="1" max="1" width="5.109375" customWidth="1"/>
    <col min="2" max="2" width="3.44140625" customWidth="1"/>
    <col min="3" max="3" width="4.88671875" customWidth="1"/>
    <col min="4" max="4" width="16.88671875" customWidth="1"/>
    <col min="5" max="5" width="31.88671875" customWidth="1"/>
    <col min="6" max="8" width="25.33203125" customWidth="1"/>
    <col min="9" max="9" width="23.88671875" customWidth="1"/>
    <col min="10" max="10" width="12.6640625" customWidth="1"/>
    <col min="11" max="11" width="11.77734375" customWidth="1"/>
  </cols>
  <sheetData>
    <row r="1" spans="1:13" ht="42" customHeight="1" x14ac:dyDescent="0.3">
      <c r="A1" s="470"/>
      <c r="B1" s="470"/>
      <c r="C1" s="470"/>
      <c r="D1" s="470"/>
      <c r="E1" s="470"/>
      <c r="F1" s="470"/>
      <c r="G1" s="470"/>
      <c r="H1" s="470"/>
      <c r="I1" s="470"/>
      <c r="J1" s="470"/>
      <c r="K1" s="470"/>
    </row>
    <row r="2" spans="1:13" ht="18" customHeight="1" x14ac:dyDescent="0.3">
      <c r="A2" s="4"/>
      <c r="B2" s="4"/>
      <c r="C2" s="4"/>
      <c r="D2" s="4"/>
      <c r="E2" s="4"/>
      <c r="F2" s="4"/>
      <c r="G2" s="4"/>
      <c r="H2" s="4"/>
      <c r="I2" s="22"/>
    </row>
    <row r="3" spans="1:13" ht="15.75" customHeight="1" x14ac:dyDescent="0.3">
      <c r="A3" s="470" t="s">
        <v>13</v>
      </c>
      <c r="B3" s="470"/>
      <c r="C3" s="470"/>
      <c r="D3" s="470"/>
      <c r="E3" s="470"/>
      <c r="F3" s="470"/>
      <c r="G3" s="470"/>
      <c r="H3" s="470"/>
      <c r="I3" s="95"/>
    </row>
    <row r="4" spans="1:13" ht="17.399999999999999" x14ac:dyDescent="0.3">
      <c r="A4" s="4"/>
      <c r="B4" s="4"/>
      <c r="C4" s="4"/>
      <c r="D4" s="4"/>
      <c r="E4" s="4"/>
      <c r="F4" s="4"/>
      <c r="G4" s="5"/>
      <c r="H4" s="5"/>
      <c r="I4" s="5"/>
    </row>
    <row r="5" spans="1:13" ht="18" customHeight="1" x14ac:dyDescent="0.3">
      <c r="A5" s="470" t="s">
        <v>122</v>
      </c>
      <c r="B5" s="470"/>
      <c r="C5" s="470"/>
      <c r="D5" s="470"/>
      <c r="E5" s="470"/>
      <c r="F5" s="470"/>
      <c r="G5" s="470"/>
      <c r="H5" s="470"/>
      <c r="I5" s="95"/>
    </row>
    <row r="6" spans="1:13" ht="17.399999999999999" x14ac:dyDescent="0.3">
      <c r="A6" s="4"/>
      <c r="B6" s="4"/>
      <c r="C6" s="4"/>
      <c r="D6" s="4"/>
      <c r="E6" s="4"/>
      <c r="F6" s="4"/>
      <c r="G6" s="5"/>
      <c r="H6" s="5"/>
      <c r="I6" s="5"/>
    </row>
    <row r="7" spans="1:13" ht="15.75" customHeight="1" x14ac:dyDescent="0.3">
      <c r="A7" s="470" t="s">
        <v>215</v>
      </c>
      <c r="B7" s="470"/>
      <c r="C7" s="470"/>
      <c r="D7" s="470"/>
      <c r="E7" s="470"/>
      <c r="F7" s="470"/>
      <c r="G7" s="470"/>
      <c r="H7" s="470"/>
      <c r="I7" s="95"/>
    </row>
    <row r="8" spans="1:13" ht="17.399999999999999" x14ac:dyDescent="0.3">
      <c r="A8" s="4"/>
      <c r="B8" s="4"/>
      <c r="C8" s="4"/>
      <c r="D8" s="4"/>
      <c r="E8" s="4"/>
      <c r="F8" s="4"/>
      <c r="G8" s="5"/>
      <c r="H8" s="5"/>
      <c r="I8" s="5"/>
    </row>
    <row r="9" spans="1:13" ht="39.6" x14ac:dyDescent="0.3">
      <c r="B9" s="114"/>
      <c r="C9" s="114"/>
      <c r="D9" s="114"/>
      <c r="E9" s="113" t="s">
        <v>144</v>
      </c>
      <c r="F9" s="3" t="s">
        <v>268</v>
      </c>
      <c r="G9" s="3" t="s">
        <v>272</v>
      </c>
      <c r="H9" s="3" t="s">
        <v>269</v>
      </c>
      <c r="I9" s="113" t="s">
        <v>270</v>
      </c>
      <c r="J9" s="127" t="s">
        <v>205</v>
      </c>
      <c r="K9" s="127" t="s">
        <v>253</v>
      </c>
    </row>
    <row r="10" spans="1:13" x14ac:dyDescent="0.3">
      <c r="A10" s="93"/>
      <c r="B10" s="94"/>
      <c r="C10" s="96"/>
      <c r="D10" s="134">
        <v>1</v>
      </c>
      <c r="E10" s="135"/>
      <c r="F10" s="90">
        <v>2</v>
      </c>
      <c r="G10" s="90">
        <v>3</v>
      </c>
      <c r="H10" s="90">
        <v>4</v>
      </c>
      <c r="I10" s="136">
        <v>5</v>
      </c>
      <c r="J10" s="137">
        <v>6</v>
      </c>
      <c r="K10" s="137">
        <v>7</v>
      </c>
    </row>
    <row r="11" spans="1:13" ht="15.75" customHeight="1" x14ac:dyDescent="0.3">
      <c r="A11" s="102"/>
      <c r="B11" s="102"/>
      <c r="C11" s="102"/>
      <c r="D11" s="55"/>
      <c r="E11" s="147" t="s">
        <v>149</v>
      </c>
      <c r="F11" s="348">
        <f>SUM(F12+F35)</f>
        <v>910948.70999999985</v>
      </c>
      <c r="G11" s="348">
        <f>SUM(G12+G35)</f>
        <v>2448283</v>
      </c>
      <c r="H11" s="348">
        <f>SUM(H12+H35)</f>
        <v>0</v>
      </c>
      <c r="I11" s="348">
        <f>SUM(I12+I35)</f>
        <v>1122460.3500000001</v>
      </c>
      <c r="J11" s="436">
        <f>SUM(I11/F11*100)</f>
        <v>123.21883083845636</v>
      </c>
      <c r="K11" s="436">
        <f>SUM(I11/G11*100)</f>
        <v>45.846838376119102</v>
      </c>
    </row>
    <row r="12" spans="1:13" x14ac:dyDescent="0.3">
      <c r="A12" s="138">
        <v>6</v>
      </c>
      <c r="B12" s="138"/>
      <c r="C12" s="138"/>
      <c r="D12" s="139"/>
      <c r="E12" s="146" t="s">
        <v>5</v>
      </c>
      <c r="F12" s="354">
        <f>SUM(F13+F19+F22+F25+F31)</f>
        <v>910948.70999999985</v>
      </c>
      <c r="G12" s="354">
        <f>SUM(G13+G19+G22+G25+G31)</f>
        <v>2448283</v>
      </c>
      <c r="H12" s="354">
        <f>SUM(H13+H19+H22+H25+H31)</f>
        <v>0</v>
      </c>
      <c r="I12" s="354">
        <f>SUM(I13+I19+I22+I25+I31)</f>
        <v>1122460.3500000001</v>
      </c>
      <c r="J12" s="437">
        <f t="shared" ref="J12:J41" si="0">SUM(I12/F12*100)</f>
        <v>123.21883083845636</v>
      </c>
      <c r="K12" s="437">
        <f t="shared" ref="K12:K41" si="1">SUM(I12/G12*100)</f>
        <v>45.846838376119102</v>
      </c>
    </row>
    <row r="13" spans="1:13" ht="27" x14ac:dyDescent="0.3">
      <c r="A13" s="98"/>
      <c r="B13" s="99">
        <v>63</v>
      </c>
      <c r="C13" s="99"/>
      <c r="D13" s="100"/>
      <c r="E13" s="128" t="s">
        <v>22</v>
      </c>
      <c r="F13" s="355">
        <f>SUM(F14+F16)</f>
        <v>706414.07</v>
      </c>
      <c r="G13" s="355">
        <v>1969049</v>
      </c>
      <c r="H13" s="355">
        <f t="shared" ref="H13:I13" si="2">SUM(H14+H16)</f>
        <v>0</v>
      </c>
      <c r="I13" s="355">
        <f t="shared" si="2"/>
        <v>880807.13</v>
      </c>
      <c r="J13" s="438">
        <f t="shared" si="0"/>
        <v>124.68708756041624</v>
      </c>
      <c r="K13" s="438">
        <f t="shared" si="1"/>
        <v>44.732616100462714</v>
      </c>
    </row>
    <row r="14" spans="1:13" ht="27" x14ac:dyDescent="0.3">
      <c r="A14" s="43"/>
      <c r="B14" s="101"/>
      <c r="C14" s="101">
        <v>634</v>
      </c>
      <c r="D14" s="50"/>
      <c r="E14" s="129" t="s">
        <v>150</v>
      </c>
      <c r="F14" s="356">
        <f>SUM(F15)</f>
        <v>0</v>
      </c>
      <c r="G14" s="356">
        <f t="shared" ref="G14:I14" si="3">SUM(G15)</f>
        <v>0</v>
      </c>
      <c r="H14" s="356">
        <f t="shared" si="3"/>
        <v>0</v>
      </c>
      <c r="I14" s="356">
        <f t="shared" si="3"/>
        <v>0</v>
      </c>
      <c r="J14" s="439" t="e">
        <f t="shared" si="0"/>
        <v>#DIV/0!</v>
      </c>
      <c r="K14" s="439" t="e">
        <f t="shared" si="1"/>
        <v>#DIV/0!</v>
      </c>
    </row>
    <row r="15" spans="1:13" ht="27" x14ac:dyDescent="0.3">
      <c r="A15" s="11"/>
      <c r="B15" s="15"/>
      <c r="C15" s="15"/>
      <c r="D15" s="121">
        <v>6341</v>
      </c>
      <c r="E15" s="130" t="s">
        <v>151</v>
      </c>
      <c r="F15" s="357"/>
      <c r="G15" s="357"/>
      <c r="H15" s="357"/>
      <c r="I15" s="358"/>
      <c r="J15" s="440" t="e">
        <f t="shared" si="0"/>
        <v>#DIV/0!</v>
      </c>
      <c r="K15" s="440" t="e">
        <f t="shared" si="1"/>
        <v>#DIV/0!</v>
      </c>
      <c r="M15" s="91"/>
    </row>
    <row r="16" spans="1:13" ht="27" x14ac:dyDescent="0.3">
      <c r="A16" s="105"/>
      <c r="B16" s="106"/>
      <c r="C16" s="106">
        <v>636</v>
      </c>
      <c r="D16" s="123"/>
      <c r="E16" s="129" t="s">
        <v>128</v>
      </c>
      <c r="F16" s="356">
        <f>SUM(F17+F18)</f>
        <v>706414.07</v>
      </c>
      <c r="G16" s="356">
        <v>1976432</v>
      </c>
      <c r="H16" s="356">
        <f t="shared" ref="H16:I16" si="4">SUM(H17+H18)</f>
        <v>0</v>
      </c>
      <c r="I16" s="356">
        <f t="shared" si="4"/>
        <v>880807.13</v>
      </c>
      <c r="J16" s="439">
        <f t="shared" si="0"/>
        <v>124.68708756041624</v>
      </c>
      <c r="K16" s="439">
        <f t="shared" si="1"/>
        <v>44.565516546989727</v>
      </c>
    </row>
    <row r="17" spans="1:13" ht="40.200000000000003" x14ac:dyDescent="0.3">
      <c r="A17" s="116"/>
      <c r="B17" s="38"/>
      <c r="C17" s="38"/>
      <c r="D17" s="121">
        <v>6361</v>
      </c>
      <c r="E17" s="130" t="s">
        <v>152</v>
      </c>
      <c r="F17" s="357">
        <v>706414.07</v>
      </c>
      <c r="G17" s="357"/>
      <c r="H17" s="357"/>
      <c r="I17" s="358">
        <v>880807.13</v>
      </c>
      <c r="J17" s="440">
        <f t="shared" si="0"/>
        <v>124.68708756041624</v>
      </c>
      <c r="K17" s="440" t="e">
        <f t="shared" si="1"/>
        <v>#DIV/0!</v>
      </c>
      <c r="M17" s="91"/>
    </row>
    <row r="18" spans="1:13" ht="40.200000000000003" x14ac:dyDescent="0.3">
      <c r="A18" s="116"/>
      <c r="B18" s="38"/>
      <c r="C18" s="39"/>
      <c r="D18" s="121">
        <v>6362</v>
      </c>
      <c r="E18" s="130" t="s">
        <v>153</v>
      </c>
      <c r="F18" s="357">
        <v>0</v>
      </c>
      <c r="G18" s="357"/>
      <c r="H18" s="357"/>
      <c r="I18" s="358">
        <v>0</v>
      </c>
      <c r="J18" s="440" t="e">
        <f t="shared" si="0"/>
        <v>#DIV/0!</v>
      </c>
      <c r="K18" s="440" t="e">
        <f t="shared" si="1"/>
        <v>#DIV/0!</v>
      </c>
    </row>
    <row r="19" spans="1:13" x14ac:dyDescent="0.3">
      <c r="A19" s="103"/>
      <c r="B19" s="104">
        <v>64</v>
      </c>
      <c r="C19" s="108"/>
      <c r="D19" s="122"/>
      <c r="E19" s="128" t="s">
        <v>46</v>
      </c>
      <c r="F19" s="355">
        <f>SUM(F20)</f>
        <v>0</v>
      </c>
      <c r="G19" s="355">
        <f t="shared" ref="G19:I19" si="5">SUM(G20)</f>
        <v>25</v>
      </c>
      <c r="H19" s="355">
        <f t="shared" si="5"/>
        <v>0</v>
      </c>
      <c r="I19" s="355">
        <f t="shared" si="5"/>
        <v>0.01</v>
      </c>
      <c r="J19" s="438" t="e">
        <f t="shared" si="0"/>
        <v>#DIV/0!</v>
      </c>
      <c r="K19" s="438">
        <f t="shared" si="1"/>
        <v>0.04</v>
      </c>
    </row>
    <row r="20" spans="1:13" x14ac:dyDescent="0.3">
      <c r="A20" s="105"/>
      <c r="B20" s="106"/>
      <c r="C20" s="107">
        <v>641</v>
      </c>
      <c r="D20" s="123"/>
      <c r="E20" s="129" t="s">
        <v>129</v>
      </c>
      <c r="F20" s="356">
        <f>SUM(F21)</f>
        <v>0</v>
      </c>
      <c r="G20" s="356">
        <v>25</v>
      </c>
      <c r="H20" s="356">
        <f t="shared" ref="H20:I20" si="6">SUM(H21)</f>
        <v>0</v>
      </c>
      <c r="I20" s="356">
        <f t="shared" si="6"/>
        <v>0.01</v>
      </c>
      <c r="J20" s="439" t="e">
        <f t="shared" si="0"/>
        <v>#DIV/0!</v>
      </c>
      <c r="K20" s="439">
        <f t="shared" si="1"/>
        <v>0.04</v>
      </c>
    </row>
    <row r="21" spans="1:13" ht="27" x14ac:dyDescent="0.3">
      <c r="A21" s="116"/>
      <c r="B21" s="38"/>
      <c r="C21" s="39"/>
      <c r="D21" s="121">
        <v>6413</v>
      </c>
      <c r="E21" s="130" t="s">
        <v>130</v>
      </c>
      <c r="F21" s="357">
        <v>0</v>
      </c>
      <c r="G21" s="357"/>
      <c r="H21" s="357"/>
      <c r="I21" s="358">
        <v>0.01</v>
      </c>
      <c r="J21" s="440" t="e">
        <f t="shared" si="0"/>
        <v>#DIV/0!</v>
      </c>
      <c r="K21" s="440" t="e">
        <f t="shared" si="1"/>
        <v>#DIV/0!</v>
      </c>
    </row>
    <row r="22" spans="1:13" ht="40.200000000000003" x14ac:dyDescent="0.3">
      <c r="A22" s="103"/>
      <c r="B22" s="104">
        <v>65</v>
      </c>
      <c r="C22" s="108"/>
      <c r="D22" s="122"/>
      <c r="E22" s="128" t="s">
        <v>45</v>
      </c>
      <c r="F22" s="355">
        <f>SUM(F23)</f>
        <v>10851.44</v>
      </c>
      <c r="G22" s="355">
        <f t="shared" ref="G22:I22" si="7">SUM(G23)</f>
        <v>29817</v>
      </c>
      <c r="H22" s="355">
        <f t="shared" si="7"/>
        <v>0</v>
      </c>
      <c r="I22" s="355">
        <f t="shared" si="7"/>
        <v>13672.56</v>
      </c>
      <c r="J22" s="438">
        <f t="shared" si="0"/>
        <v>125.99765561068392</v>
      </c>
      <c r="K22" s="438">
        <f t="shared" si="1"/>
        <v>45.854914981386457</v>
      </c>
      <c r="M22" s="91"/>
    </row>
    <row r="23" spans="1:13" x14ac:dyDescent="0.3">
      <c r="A23" s="105"/>
      <c r="B23" s="106"/>
      <c r="C23" s="107">
        <v>652</v>
      </c>
      <c r="D23" s="123"/>
      <c r="E23" s="129" t="s">
        <v>131</v>
      </c>
      <c r="F23" s="356">
        <f>SUM(F24)</f>
        <v>10851.44</v>
      </c>
      <c r="G23" s="356">
        <v>29817</v>
      </c>
      <c r="H23" s="356">
        <f t="shared" ref="H23:I23" si="8">SUM(H24)</f>
        <v>0</v>
      </c>
      <c r="I23" s="356">
        <f t="shared" si="8"/>
        <v>13672.56</v>
      </c>
      <c r="J23" s="440">
        <f t="shared" si="0"/>
        <v>125.99765561068392</v>
      </c>
      <c r="K23" s="440">
        <f t="shared" si="1"/>
        <v>45.854914981386457</v>
      </c>
    </row>
    <row r="24" spans="1:13" x14ac:dyDescent="0.3">
      <c r="A24" s="116"/>
      <c r="B24" s="38"/>
      <c r="C24" s="39"/>
      <c r="D24" s="121">
        <v>6526</v>
      </c>
      <c r="E24" s="130" t="s">
        <v>132</v>
      </c>
      <c r="F24" s="357">
        <v>10851.44</v>
      </c>
      <c r="G24" s="357"/>
      <c r="H24" s="357"/>
      <c r="I24" s="358">
        <v>13672.56</v>
      </c>
      <c r="J24" s="440">
        <f t="shared" si="0"/>
        <v>125.99765561068392</v>
      </c>
      <c r="K24" s="440" t="e">
        <f t="shared" si="1"/>
        <v>#DIV/0!</v>
      </c>
    </row>
    <row r="25" spans="1:13" ht="53.4" x14ac:dyDescent="0.3">
      <c r="A25" s="164"/>
      <c r="B25" s="164">
        <v>66</v>
      </c>
      <c r="C25" s="98"/>
      <c r="D25" s="165"/>
      <c r="E25" s="166" t="s">
        <v>207</v>
      </c>
      <c r="F25" s="359">
        <f>SUM(F26+F28)</f>
        <v>79.62</v>
      </c>
      <c r="G25" s="359">
        <f t="shared" ref="G25:I25" si="9">SUM(G26+G28)</f>
        <v>5082</v>
      </c>
      <c r="H25" s="359">
        <f t="shared" si="9"/>
        <v>0</v>
      </c>
      <c r="I25" s="359">
        <f t="shared" si="9"/>
        <v>1432.78</v>
      </c>
      <c r="J25" s="438">
        <f t="shared" si="0"/>
        <v>1799.522732981663</v>
      </c>
      <c r="K25" s="438">
        <f t="shared" si="1"/>
        <v>28.193231011412827</v>
      </c>
    </row>
    <row r="26" spans="1:13" ht="27" x14ac:dyDescent="0.3">
      <c r="A26" s="44"/>
      <c r="B26" s="45"/>
      <c r="C26" s="60">
        <v>661</v>
      </c>
      <c r="D26" s="123">
        <v>661</v>
      </c>
      <c r="E26" s="129" t="s">
        <v>142</v>
      </c>
      <c r="F26" s="356">
        <f>SUM(F27)</f>
        <v>0</v>
      </c>
      <c r="G26" s="356">
        <v>114</v>
      </c>
      <c r="H26" s="356">
        <f t="shared" ref="H26:I26" si="10">SUM(H27)</f>
        <v>0</v>
      </c>
      <c r="I26" s="356">
        <f t="shared" si="10"/>
        <v>0</v>
      </c>
      <c r="J26" s="439" t="e">
        <f t="shared" si="0"/>
        <v>#DIV/0!</v>
      </c>
      <c r="K26" s="439">
        <f t="shared" si="1"/>
        <v>0</v>
      </c>
    </row>
    <row r="27" spans="1:13" x14ac:dyDescent="0.3">
      <c r="A27" s="15"/>
      <c r="B27" s="15"/>
      <c r="C27" s="24"/>
      <c r="D27" s="121">
        <v>6615</v>
      </c>
      <c r="E27" s="130" t="s">
        <v>143</v>
      </c>
      <c r="F27" s="357"/>
      <c r="G27" s="357"/>
      <c r="H27" s="360"/>
      <c r="I27" s="361"/>
      <c r="J27" s="440" t="e">
        <f t="shared" si="0"/>
        <v>#DIV/0!</v>
      </c>
      <c r="K27" s="440" t="e">
        <f t="shared" si="1"/>
        <v>#DIV/0!</v>
      </c>
    </row>
    <row r="28" spans="1:13" ht="40.200000000000003" x14ac:dyDescent="0.3">
      <c r="A28" s="179"/>
      <c r="B28" s="142"/>
      <c r="C28" s="142">
        <v>663</v>
      </c>
      <c r="D28" s="161"/>
      <c r="E28" s="230" t="s">
        <v>154</v>
      </c>
      <c r="F28" s="350">
        <f>SUM(F29+F30)</f>
        <v>79.62</v>
      </c>
      <c r="G28" s="350">
        <v>4968</v>
      </c>
      <c r="H28" s="350">
        <f t="shared" ref="H28:I28" si="11">SUM(H29+H30)</f>
        <v>0</v>
      </c>
      <c r="I28" s="350">
        <f t="shared" si="11"/>
        <v>1432.78</v>
      </c>
      <c r="J28" s="439">
        <f t="shared" si="0"/>
        <v>1799.522732981663</v>
      </c>
      <c r="K28" s="439">
        <f t="shared" si="1"/>
        <v>28.840177133655391</v>
      </c>
    </row>
    <row r="29" spans="1:13" x14ac:dyDescent="0.3">
      <c r="A29" s="115"/>
      <c r="B29" s="118"/>
      <c r="C29" s="118"/>
      <c r="D29" s="160">
        <v>6631</v>
      </c>
      <c r="E29" s="231" t="s">
        <v>155</v>
      </c>
      <c r="F29" s="351">
        <v>79.62</v>
      </c>
      <c r="G29" s="351"/>
      <c r="H29" s="351"/>
      <c r="I29" s="351">
        <v>0</v>
      </c>
      <c r="J29" s="440">
        <f t="shared" si="0"/>
        <v>0</v>
      </c>
      <c r="K29" s="440" t="e">
        <f t="shared" si="1"/>
        <v>#DIV/0!</v>
      </c>
    </row>
    <row r="30" spans="1:13" s="115" customFormat="1" x14ac:dyDescent="0.3">
      <c r="A30" s="180"/>
      <c r="B30" s="118"/>
      <c r="C30" s="118"/>
      <c r="D30" s="133">
        <v>6632</v>
      </c>
      <c r="E30" s="231" t="s">
        <v>208</v>
      </c>
      <c r="F30" s="351">
        <v>0</v>
      </c>
      <c r="G30" s="351"/>
      <c r="H30" s="351"/>
      <c r="I30" s="351">
        <v>1432.78</v>
      </c>
      <c r="J30" s="440" t="e">
        <f t="shared" si="0"/>
        <v>#DIV/0!</v>
      </c>
      <c r="K30" s="440" t="e">
        <f t="shared" si="1"/>
        <v>#DIV/0!</v>
      </c>
    </row>
    <row r="31" spans="1:13" ht="41.4" customHeight="1" x14ac:dyDescent="0.3">
      <c r="A31" s="181"/>
      <c r="B31" s="162">
        <v>67</v>
      </c>
      <c r="C31" s="162"/>
      <c r="D31" s="162"/>
      <c r="E31" s="232" t="s">
        <v>156</v>
      </c>
      <c r="F31" s="362">
        <f>SUM(F32)</f>
        <v>193603.58</v>
      </c>
      <c r="G31" s="362">
        <f t="shared" ref="G31:I31" si="12">SUM(G32)</f>
        <v>444310</v>
      </c>
      <c r="H31" s="362">
        <f t="shared" si="12"/>
        <v>0</v>
      </c>
      <c r="I31" s="362">
        <f t="shared" si="12"/>
        <v>226547.87</v>
      </c>
      <c r="J31" s="438">
        <f t="shared" si="0"/>
        <v>117.01636405690432</v>
      </c>
      <c r="K31" s="438">
        <f t="shared" si="1"/>
        <v>50.988694830186134</v>
      </c>
    </row>
    <row r="32" spans="1:13" ht="39.6" x14ac:dyDescent="0.3">
      <c r="A32" s="182"/>
      <c r="B32" s="163"/>
      <c r="C32" s="167">
        <v>671</v>
      </c>
      <c r="D32" s="167"/>
      <c r="E32" s="199" t="s">
        <v>157</v>
      </c>
      <c r="F32" s="363">
        <f>SUM(F33+F34)</f>
        <v>193603.58</v>
      </c>
      <c r="G32" s="363">
        <v>444310</v>
      </c>
      <c r="H32" s="363">
        <f t="shared" ref="H32:I32" si="13">SUM(H33+H34)</f>
        <v>0</v>
      </c>
      <c r="I32" s="363">
        <f t="shared" si="13"/>
        <v>226547.87</v>
      </c>
      <c r="J32" s="439">
        <f t="shared" si="0"/>
        <v>117.01636405690432</v>
      </c>
      <c r="K32" s="439">
        <f t="shared" si="1"/>
        <v>50.988694830186134</v>
      </c>
    </row>
    <row r="33" spans="1:13" ht="26.4" x14ac:dyDescent="0.3">
      <c r="A33" s="3"/>
      <c r="B33" s="97"/>
      <c r="C33" s="97"/>
      <c r="D33" s="85">
        <v>6711</v>
      </c>
      <c r="E33" s="132" t="s">
        <v>158</v>
      </c>
      <c r="F33" s="407">
        <v>193603.58</v>
      </c>
      <c r="G33" s="407"/>
      <c r="H33" s="407"/>
      <c r="I33" s="408">
        <v>226547.87</v>
      </c>
      <c r="J33" s="440">
        <f t="shared" si="0"/>
        <v>117.01636405690432</v>
      </c>
      <c r="K33" s="440" t="e">
        <f t="shared" si="1"/>
        <v>#DIV/0!</v>
      </c>
    </row>
    <row r="34" spans="1:13" s="115" customFormat="1" ht="26.4" x14ac:dyDescent="0.3">
      <c r="A34" s="3"/>
      <c r="B34" s="97"/>
      <c r="C34" s="97"/>
      <c r="D34" s="85">
        <v>6712</v>
      </c>
      <c r="E34" s="132" t="s">
        <v>209</v>
      </c>
      <c r="F34" s="407">
        <v>0</v>
      </c>
      <c r="G34" s="407"/>
      <c r="H34" s="407"/>
      <c r="I34" s="408"/>
      <c r="J34" s="440" t="e">
        <f t="shared" si="0"/>
        <v>#DIV/0!</v>
      </c>
      <c r="K34" s="440" t="e">
        <f t="shared" si="1"/>
        <v>#DIV/0!</v>
      </c>
    </row>
    <row r="35" spans="1:13" ht="26.4" x14ac:dyDescent="0.3">
      <c r="A35" s="47">
        <v>7</v>
      </c>
      <c r="B35" s="48"/>
      <c r="C35" s="48"/>
      <c r="D35" s="48"/>
      <c r="E35" s="197" t="s">
        <v>6</v>
      </c>
      <c r="F35" s="365">
        <f>SUM(F37)</f>
        <v>0</v>
      </c>
      <c r="G35" s="365"/>
      <c r="H35" s="365"/>
      <c r="I35" s="366"/>
      <c r="J35" s="437" t="e">
        <f t="shared" si="0"/>
        <v>#DIV/0!</v>
      </c>
      <c r="K35" s="437" t="e">
        <f t="shared" si="1"/>
        <v>#DIV/0!</v>
      </c>
    </row>
    <row r="36" spans="1:13" ht="26.4" x14ac:dyDescent="0.3">
      <c r="A36" s="19"/>
      <c r="B36" s="168">
        <v>72</v>
      </c>
      <c r="C36" s="169"/>
      <c r="D36" s="168"/>
      <c r="E36" s="170" t="s">
        <v>21</v>
      </c>
      <c r="F36" s="367">
        <f>SUM(F37)</f>
        <v>0</v>
      </c>
      <c r="G36" s="367">
        <f t="shared" ref="G36:I36" si="14">SUM(G37)</f>
        <v>0</v>
      </c>
      <c r="H36" s="367">
        <f t="shared" si="14"/>
        <v>0</v>
      </c>
      <c r="I36" s="367">
        <f t="shared" si="14"/>
        <v>0</v>
      </c>
      <c r="J36" s="438" t="e">
        <f t="shared" si="0"/>
        <v>#DIV/0!</v>
      </c>
      <c r="K36" s="438" t="e">
        <f t="shared" si="1"/>
        <v>#DIV/0!</v>
      </c>
      <c r="M36" s="91"/>
    </row>
    <row r="37" spans="1:13" ht="15.75" customHeight="1" x14ac:dyDescent="0.3">
      <c r="A37" s="43"/>
      <c r="B37" s="43"/>
      <c r="C37" s="101">
        <v>721</v>
      </c>
      <c r="D37" s="124"/>
      <c r="E37" s="131" t="s">
        <v>159</v>
      </c>
      <c r="F37" s="368">
        <f>SUM(F38)</f>
        <v>0</v>
      </c>
      <c r="G37" s="368"/>
      <c r="H37" s="368"/>
      <c r="I37" s="368"/>
      <c r="J37" s="439" t="e">
        <f t="shared" si="0"/>
        <v>#DIV/0!</v>
      </c>
      <c r="K37" s="439" t="e">
        <f t="shared" si="1"/>
        <v>#DIV/0!</v>
      </c>
    </row>
    <row r="38" spans="1:13" ht="15.75" customHeight="1" x14ac:dyDescent="0.3">
      <c r="A38" s="11"/>
      <c r="B38" s="15"/>
      <c r="C38" s="15"/>
      <c r="D38" s="121">
        <v>7211</v>
      </c>
      <c r="E38" s="130" t="s">
        <v>160</v>
      </c>
      <c r="F38" s="357"/>
      <c r="G38" s="357"/>
      <c r="H38" s="357"/>
      <c r="I38" s="358"/>
      <c r="J38" s="440" t="e">
        <f t="shared" si="0"/>
        <v>#DIV/0!</v>
      </c>
      <c r="K38" s="440" t="e">
        <f t="shared" si="1"/>
        <v>#DIV/0!</v>
      </c>
    </row>
    <row r="39" spans="1:13" x14ac:dyDescent="0.3">
      <c r="A39" s="116"/>
      <c r="B39" s="116"/>
      <c r="C39" s="116"/>
      <c r="D39" s="121" t="s">
        <v>161</v>
      </c>
      <c r="E39" s="130"/>
      <c r="F39" s="357"/>
      <c r="G39" s="357"/>
      <c r="H39" s="357"/>
      <c r="I39" s="358"/>
      <c r="J39" s="440" t="e">
        <f t="shared" si="0"/>
        <v>#DIV/0!</v>
      </c>
      <c r="K39" s="440" t="e">
        <f t="shared" si="1"/>
        <v>#DIV/0!</v>
      </c>
    </row>
    <row r="40" spans="1:13" x14ac:dyDescent="0.3">
      <c r="A40" s="116"/>
      <c r="B40" s="116"/>
      <c r="C40" s="116"/>
      <c r="D40" s="121"/>
      <c r="E40" s="130"/>
      <c r="F40" s="357"/>
      <c r="G40" s="357"/>
      <c r="H40" s="357"/>
      <c r="I40" s="358"/>
      <c r="J40" s="440" t="e">
        <f t="shared" si="0"/>
        <v>#DIV/0!</v>
      </c>
      <c r="K40" s="440" t="e">
        <f t="shared" si="1"/>
        <v>#DIV/0!</v>
      </c>
    </row>
    <row r="41" spans="1:13" x14ac:dyDescent="0.3">
      <c r="A41" s="116"/>
      <c r="B41" s="38"/>
      <c r="C41" s="39"/>
      <c r="D41" s="121"/>
      <c r="E41" s="130"/>
      <c r="F41" s="357"/>
      <c r="G41" s="357"/>
      <c r="H41" s="357"/>
      <c r="I41" s="358"/>
      <c r="J41" s="440" t="e">
        <f t="shared" si="0"/>
        <v>#DIV/0!</v>
      </c>
      <c r="K41" s="440" t="e">
        <f t="shared" si="1"/>
        <v>#DIV/0!</v>
      </c>
    </row>
    <row r="42" spans="1:13" ht="40.200000000000003" x14ac:dyDescent="0.3">
      <c r="A42" s="117"/>
      <c r="B42" s="153"/>
      <c r="C42" s="154"/>
      <c r="D42" s="155"/>
      <c r="E42" s="143" t="s">
        <v>144</v>
      </c>
      <c r="F42" s="143" t="s">
        <v>145</v>
      </c>
      <c r="G42" s="143" t="s">
        <v>146</v>
      </c>
      <c r="H42" s="144" t="s">
        <v>147</v>
      </c>
      <c r="I42" s="143" t="s">
        <v>148</v>
      </c>
      <c r="J42" s="426" t="s">
        <v>205</v>
      </c>
      <c r="K42" s="426" t="s">
        <v>206</v>
      </c>
    </row>
    <row r="43" spans="1:13" x14ac:dyDescent="0.3">
      <c r="A43" s="173"/>
      <c r="B43" s="174"/>
      <c r="C43" s="175"/>
      <c r="D43" s="176"/>
      <c r="E43" s="125">
        <v>1</v>
      </c>
      <c r="F43" s="126">
        <v>2</v>
      </c>
      <c r="G43" s="126">
        <v>3</v>
      </c>
      <c r="H43" s="126">
        <v>4</v>
      </c>
      <c r="I43" s="126">
        <v>5</v>
      </c>
      <c r="J43" s="177">
        <v>6</v>
      </c>
      <c r="K43" s="177">
        <v>7</v>
      </c>
    </row>
    <row r="44" spans="1:13" x14ac:dyDescent="0.3">
      <c r="A44" s="150"/>
      <c r="B44" s="151"/>
      <c r="C44" s="152"/>
      <c r="D44" s="156"/>
      <c r="E44" s="171" t="s">
        <v>10</v>
      </c>
      <c r="F44" s="348">
        <f>SUM(F45+F101)</f>
        <v>920983.44</v>
      </c>
      <c r="G44" s="348">
        <f>SUM(G45+G101)</f>
        <v>2448283</v>
      </c>
      <c r="H44" s="348">
        <f>SUM(H45+H101)</f>
        <v>0</v>
      </c>
      <c r="I44" s="348">
        <f>SUM(I45+I101)</f>
        <v>1117421.04</v>
      </c>
      <c r="J44" s="441">
        <f>SUM(I44/F44*100)</f>
        <v>121.32911314887487</v>
      </c>
      <c r="K44" s="441">
        <f>SUM(I44/G44*100)</f>
        <v>45.641008004385114</v>
      </c>
    </row>
    <row r="45" spans="1:13" x14ac:dyDescent="0.3">
      <c r="A45" s="54">
        <v>3</v>
      </c>
      <c r="B45" s="148"/>
      <c r="C45" s="149"/>
      <c r="D45" s="157"/>
      <c r="E45" s="172" t="s">
        <v>7</v>
      </c>
      <c r="F45" s="343">
        <f>SUM(F46+F56+F89+F95+F98)</f>
        <v>918881.29999999993</v>
      </c>
      <c r="G45" s="343">
        <f>SUM(G46+G56+G89+G95+G98)</f>
        <v>2437515</v>
      </c>
      <c r="H45" s="343">
        <f>SUM(H46+H56+H89+H95+H98)</f>
        <v>0</v>
      </c>
      <c r="I45" s="343">
        <f>SUM(I46+I56+I89+I95+I98)</f>
        <v>1115829.98</v>
      </c>
      <c r="J45" s="445">
        <f t="shared" ref="J45:J112" si="15">SUM(I45/F45*100)</f>
        <v>121.43352792139748</v>
      </c>
      <c r="K45" s="445">
        <f t="shared" ref="K45:K108" si="16">SUM(I45/G45*100)</f>
        <v>45.777358498306675</v>
      </c>
    </row>
    <row r="46" spans="1:13" x14ac:dyDescent="0.3">
      <c r="A46" s="141"/>
      <c r="B46" s="141">
        <v>31</v>
      </c>
      <c r="C46" s="141"/>
      <c r="D46" s="158"/>
      <c r="E46" s="233" t="s">
        <v>8</v>
      </c>
      <c r="F46" s="349">
        <f>SUM(F47+F51+F53)</f>
        <v>652759.75999999989</v>
      </c>
      <c r="G46" s="349">
        <f t="shared" ref="G46:I46" si="17">SUM(G47+G51+G53)</f>
        <v>1869559</v>
      </c>
      <c r="H46" s="349">
        <f t="shared" si="17"/>
        <v>0</v>
      </c>
      <c r="I46" s="349">
        <f t="shared" si="17"/>
        <v>838143.36</v>
      </c>
      <c r="J46" s="444">
        <f t="shared" si="15"/>
        <v>128.39997367484787</v>
      </c>
      <c r="K46" s="444">
        <f t="shared" si="16"/>
        <v>44.831072996359033</v>
      </c>
    </row>
    <row r="47" spans="1:13" x14ac:dyDescent="0.3">
      <c r="A47" s="142"/>
      <c r="B47" s="142"/>
      <c r="C47" s="142">
        <v>311</v>
      </c>
      <c r="D47" s="159"/>
      <c r="E47" s="234" t="s">
        <v>162</v>
      </c>
      <c r="F47" s="350">
        <f>SUM(F48:F50)</f>
        <v>539301.91999999993</v>
      </c>
      <c r="G47" s="350">
        <v>1536272</v>
      </c>
      <c r="H47" s="350">
        <f t="shared" ref="H47:I47" si="18">SUM(H48:H50)</f>
        <v>0</v>
      </c>
      <c r="I47" s="350">
        <f t="shared" si="18"/>
        <v>690037.07</v>
      </c>
      <c r="J47" s="442">
        <f t="shared" si="15"/>
        <v>127.95004883349944</v>
      </c>
      <c r="K47" s="442">
        <f t="shared" si="16"/>
        <v>44.916334477227984</v>
      </c>
    </row>
    <row r="48" spans="1:13" x14ac:dyDescent="0.3">
      <c r="A48" s="118"/>
      <c r="B48" s="118"/>
      <c r="C48" s="118"/>
      <c r="D48" s="160">
        <v>3111</v>
      </c>
      <c r="E48" s="235" t="s">
        <v>163</v>
      </c>
      <c r="F48" s="351">
        <v>517583.24</v>
      </c>
      <c r="G48" s="351"/>
      <c r="H48" s="351"/>
      <c r="I48" s="351">
        <v>661289.19999999995</v>
      </c>
      <c r="J48" s="443">
        <f t="shared" si="15"/>
        <v>127.76480165779711</v>
      </c>
      <c r="K48" s="443" t="e">
        <f t="shared" si="16"/>
        <v>#DIV/0!</v>
      </c>
    </row>
    <row r="49" spans="1:13" x14ac:dyDescent="0.3">
      <c r="A49" s="118"/>
      <c r="B49" s="118"/>
      <c r="C49" s="118"/>
      <c r="D49" s="160">
        <v>3113</v>
      </c>
      <c r="E49" s="235" t="s">
        <v>164</v>
      </c>
      <c r="F49" s="351">
        <v>15476.21</v>
      </c>
      <c r="G49" s="351"/>
      <c r="H49" s="351"/>
      <c r="I49" s="351">
        <v>17562.509999999998</v>
      </c>
      <c r="J49" s="443">
        <f t="shared" si="15"/>
        <v>113.4806906858979</v>
      </c>
      <c r="K49" s="443" t="e">
        <f t="shared" si="16"/>
        <v>#DIV/0!</v>
      </c>
    </row>
    <row r="50" spans="1:13" s="115" customFormat="1" x14ac:dyDescent="0.3">
      <c r="A50" s="118"/>
      <c r="B50" s="118"/>
      <c r="C50" s="118"/>
      <c r="D50" s="160">
        <v>3114</v>
      </c>
      <c r="E50" s="235" t="s">
        <v>213</v>
      </c>
      <c r="F50" s="351">
        <v>6242.47</v>
      </c>
      <c r="G50" s="351"/>
      <c r="H50" s="351"/>
      <c r="I50" s="351">
        <v>11185.36</v>
      </c>
      <c r="J50" s="443">
        <f t="shared" si="15"/>
        <v>179.18163803750758</v>
      </c>
      <c r="K50" s="443" t="e">
        <f t="shared" si="16"/>
        <v>#DIV/0!</v>
      </c>
      <c r="L50" s="91"/>
    </row>
    <row r="51" spans="1:13" x14ac:dyDescent="0.3">
      <c r="A51" s="142"/>
      <c r="B51" s="142"/>
      <c r="C51" s="142">
        <v>312</v>
      </c>
      <c r="D51" s="159"/>
      <c r="E51" s="234" t="s">
        <v>165</v>
      </c>
      <c r="F51" s="350">
        <f>SUM(F52)</f>
        <v>24194.23</v>
      </c>
      <c r="G51" s="350">
        <v>79800</v>
      </c>
      <c r="H51" s="350">
        <f t="shared" ref="H51:I51" si="19">SUM(H52)</f>
        <v>0</v>
      </c>
      <c r="I51" s="350">
        <f t="shared" si="19"/>
        <v>33983.660000000003</v>
      </c>
      <c r="J51" s="443">
        <f t="shared" si="15"/>
        <v>140.46183738850132</v>
      </c>
      <c r="K51" s="443">
        <f t="shared" si="16"/>
        <v>42.586040100250635</v>
      </c>
      <c r="M51" s="91"/>
    </row>
    <row r="52" spans="1:13" x14ac:dyDescent="0.3">
      <c r="A52" s="118"/>
      <c r="B52" s="118"/>
      <c r="C52" s="118"/>
      <c r="D52" s="160">
        <v>3121</v>
      </c>
      <c r="E52" s="235" t="s">
        <v>165</v>
      </c>
      <c r="F52" s="351">
        <v>24194.23</v>
      </c>
      <c r="G52" s="351"/>
      <c r="H52" s="351"/>
      <c r="I52" s="351">
        <v>33983.660000000003</v>
      </c>
      <c r="J52" s="443">
        <f t="shared" si="15"/>
        <v>140.46183738850132</v>
      </c>
      <c r="K52" s="443" t="e">
        <f t="shared" si="16"/>
        <v>#DIV/0!</v>
      </c>
      <c r="M52" s="91"/>
    </row>
    <row r="53" spans="1:13" x14ac:dyDescent="0.3">
      <c r="A53" s="142"/>
      <c r="B53" s="142"/>
      <c r="C53" s="142">
        <v>313</v>
      </c>
      <c r="D53" s="159"/>
      <c r="E53" s="234" t="s">
        <v>166</v>
      </c>
      <c r="F53" s="350">
        <f>SUM(F54+F55)</f>
        <v>89263.61</v>
      </c>
      <c r="G53" s="350">
        <v>253487</v>
      </c>
      <c r="H53" s="350">
        <f t="shared" ref="H53:I53" si="20">SUM(H54+H55)</f>
        <v>0</v>
      </c>
      <c r="I53" s="350">
        <f t="shared" si="20"/>
        <v>114122.63</v>
      </c>
      <c r="J53" s="443">
        <f t="shared" si="15"/>
        <v>127.8489969204696</v>
      </c>
      <c r="K53" s="443">
        <f t="shared" si="16"/>
        <v>45.021097728877621</v>
      </c>
    </row>
    <row r="54" spans="1:13" x14ac:dyDescent="0.3">
      <c r="A54" s="118"/>
      <c r="B54" s="118"/>
      <c r="C54" s="118"/>
      <c r="D54" s="160">
        <v>3132</v>
      </c>
      <c r="E54" s="235" t="s">
        <v>167</v>
      </c>
      <c r="F54" s="351">
        <v>89263.61</v>
      </c>
      <c r="G54" s="351"/>
      <c r="H54" s="351"/>
      <c r="I54" s="351">
        <v>114122.63</v>
      </c>
      <c r="J54" s="443">
        <f t="shared" si="15"/>
        <v>127.8489969204696</v>
      </c>
      <c r="K54" s="443" t="e">
        <f t="shared" si="16"/>
        <v>#DIV/0!</v>
      </c>
      <c r="M54" s="91"/>
    </row>
    <row r="55" spans="1:13" x14ac:dyDescent="0.3">
      <c r="A55" s="118"/>
      <c r="B55" s="118"/>
      <c r="C55" s="118"/>
      <c r="D55" s="160">
        <v>3133</v>
      </c>
      <c r="E55" s="235" t="s">
        <v>168</v>
      </c>
      <c r="F55" s="351">
        <v>0</v>
      </c>
      <c r="G55" s="351"/>
      <c r="H55" s="351"/>
      <c r="I55" s="351"/>
      <c r="J55" s="443" t="e">
        <f t="shared" si="15"/>
        <v>#DIV/0!</v>
      </c>
      <c r="K55" s="443" t="e">
        <f t="shared" si="16"/>
        <v>#DIV/0!</v>
      </c>
    </row>
    <row r="56" spans="1:13" x14ac:dyDescent="0.3">
      <c r="A56" s="141"/>
      <c r="B56" s="141">
        <v>32</v>
      </c>
      <c r="C56" s="141"/>
      <c r="D56" s="158"/>
      <c r="E56" s="233" t="s">
        <v>16</v>
      </c>
      <c r="F56" s="349">
        <f>SUM(F57+F62+F69+F79+F81)</f>
        <v>263633.94000000006</v>
      </c>
      <c r="G56" s="349">
        <f>SUM(G57+G62+G69+G79+G81)</f>
        <v>506269</v>
      </c>
      <c r="H56" s="349">
        <f>SUM(H57+H62+H69+H81)</f>
        <v>0</v>
      </c>
      <c r="I56" s="349">
        <f>SUM(I57+I62+I69+I79+I81)</f>
        <v>276204.21000000002</v>
      </c>
      <c r="J56" s="444">
        <f t="shared" si="15"/>
        <v>104.76807728170354</v>
      </c>
      <c r="K56" s="444">
        <f t="shared" si="16"/>
        <v>54.556808732116721</v>
      </c>
    </row>
    <row r="57" spans="1:13" x14ac:dyDescent="0.3">
      <c r="A57" s="142"/>
      <c r="B57" s="142"/>
      <c r="C57" s="142">
        <v>321</v>
      </c>
      <c r="D57" s="159"/>
      <c r="E57" s="234" t="s">
        <v>169</v>
      </c>
      <c r="F57" s="350">
        <f>SUM(F58:F61)</f>
        <v>26271.77</v>
      </c>
      <c r="G57" s="350">
        <v>56481</v>
      </c>
      <c r="H57" s="350">
        <f t="shared" ref="H57:I57" si="21">SUM(H58:H61)</f>
        <v>0</v>
      </c>
      <c r="I57" s="350">
        <f t="shared" si="21"/>
        <v>28314.640000000003</v>
      </c>
      <c r="J57" s="442">
        <f t="shared" si="15"/>
        <v>107.77591308084686</v>
      </c>
      <c r="K57" s="442">
        <f t="shared" si="16"/>
        <v>50.131265381278666</v>
      </c>
      <c r="M57" s="91"/>
    </row>
    <row r="58" spans="1:13" x14ac:dyDescent="0.3">
      <c r="A58" s="118"/>
      <c r="B58" s="118"/>
      <c r="C58" s="118"/>
      <c r="D58" s="160">
        <v>3211</v>
      </c>
      <c r="E58" s="235" t="s">
        <v>170</v>
      </c>
      <c r="F58" s="351">
        <v>2413.29</v>
      </c>
      <c r="G58" s="351"/>
      <c r="H58" s="351"/>
      <c r="I58" s="351">
        <v>3086.56</v>
      </c>
      <c r="J58" s="443">
        <f t="shared" si="15"/>
        <v>127.89842911543991</v>
      </c>
      <c r="K58" s="443" t="e">
        <f t="shared" si="16"/>
        <v>#DIV/0!</v>
      </c>
    </row>
    <row r="59" spans="1:13" s="115" customFormat="1" ht="27" x14ac:dyDescent="0.3">
      <c r="A59" s="118"/>
      <c r="B59" s="118"/>
      <c r="C59" s="118"/>
      <c r="D59" s="160">
        <v>3212</v>
      </c>
      <c r="E59" s="235" t="s">
        <v>238</v>
      </c>
      <c r="F59" s="351">
        <v>23503.48</v>
      </c>
      <c r="G59" s="351"/>
      <c r="H59" s="351"/>
      <c r="I59" s="351">
        <v>25033.08</v>
      </c>
      <c r="J59" s="443">
        <f t="shared" si="15"/>
        <v>106.50797243642218</v>
      </c>
      <c r="K59" s="443" t="e">
        <f t="shared" si="16"/>
        <v>#DIV/0!</v>
      </c>
    </row>
    <row r="60" spans="1:13" x14ac:dyDescent="0.3">
      <c r="A60" s="118"/>
      <c r="B60" s="118"/>
      <c r="C60" s="118"/>
      <c r="D60" s="160">
        <v>3213</v>
      </c>
      <c r="E60" s="235" t="s">
        <v>171</v>
      </c>
      <c r="F60" s="351">
        <v>355</v>
      </c>
      <c r="G60" s="351"/>
      <c r="H60" s="351"/>
      <c r="I60" s="351">
        <v>195</v>
      </c>
      <c r="J60" s="443">
        <f t="shared" si="15"/>
        <v>54.929577464788736</v>
      </c>
      <c r="K60" s="443" t="e">
        <f t="shared" si="16"/>
        <v>#DIV/0!</v>
      </c>
    </row>
    <row r="61" spans="1:13" x14ac:dyDescent="0.3">
      <c r="A61" s="118"/>
      <c r="B61" s="118"/>
      <c r="C61" s="118"/>
      <c r="D61" s="160">
        <v>3214</v>
      </c>
      <c r="E61" s="235" t="s">
        <v>172</v>
      </c>
      <c r="F61" s="351">
        <v>0</v>
      </c>
      <c r="G61" s="351"/>
      <c r="H61" s="351"/>
      <c r="I61" s="351"/>
      <c r="J61" s="443" t="e">
        <f t="shared" si="15"/>
        <v>#DIV/0!</v>
      </c>
      <c r="K61" s="443" t="e">
        <f t="shared" si="16"/>
        <v>#DIV/0!</v>
      </c>
    </row>
    <row r="62" spans="1:13" x14ac:dyDescent="0.3">
      <c r="A62" s="142"/>
      <c r="B62" s="142"/>
      <c r="C62" s="142">
        <v>322</v>
      </c>
      <c r="D62" s="159"/>
      <c r="E62" s="234" t="s">
        <v>173</v>
      </c>
      <c r="F62" s="350">
        <f>SUM(F63:F68)</f>
        <v>83972.49</v>
      </c>
      <c r="G62" s="350">
        <v>158879</v>
      </c>
      <c r="H62" s="350">
        <f t="shared" ref="H62:I62" si="22">SUM(H63:H68)</f>
        <v>0</v>
      </c>
      <c r="I62" s="350">
        <f t="shared" si="22"/>
        <v>77665.48</v>
      </c>
      <c r="J62" s="442">
        <f t="shared" si="15"/>
        <v>92.489194973258492</v>
      </c>
      <c r="K62" s="442">
        <f t="shared" si="16"/>
        <v>48.883414422296212</v>
      </c>
    </row>
    <row r="63" spans="1:13" x14ac:dyDescent="0.3">
      <c r="A63" s="118"/>
      <c r="B63" s="118"/>
      <c r="C63" s="118"/>
      <c r="D63" s="160">
        <v>3221</v>
      </c>
      <c r="E63" s="235" t="s">
        <v>245</v>
      </c>
      <c r="F63" s="351">
        <v>7170.81</v>
      </c>
      <c r="G63" s="351"/>
      <c r="H63" s="351"/>
      <c r="I63" s="351">
        <v>8329.7900000000009</v>
      </c>
      <c r="J63" s="443">
        <f t="shared" si="15"/>
        <v>116.162469790721</v>
      </c>
      <c r="K63" s="443" t="e">
        <f t="shared" si="16"/>
        <v>#DIV/0!</v>
      </c>
    </row>
    <row r="64" spans="1:13" x14ac:dyDescent="0.3">
      <c r="A64" s="118"/>
      <c r="B64" s="118"/>
      <c r="C64" s="118"/>
      <c r="D64" s="160">
        <v>3222</v>
      </c>
      <c r="E64" s="235" t="s">
        <v>174</v>
      </c>
      <c r="F64" s="351">
        <v>58650.69</v>
      </c>
      <c r="G64" s="351"/>
      <c r="H64" s="351"/>
      <c r="I64" s="351">
        <v>51396.28</v>
      </c>
      <c r="J64" s="443">
        <f t="shared" si="15"/>
        <v>87.631160008518222</v>
      </c>
      <c r="K64" s="443" t="e">
        <f t="shared" si="16"/>
        <v>#DIV/0!</v>
      </c>
    </row>
    <row r="65" spans="1:11" x14ac:dyDescent="0.3">
      <c r="A65" s="118"/>
      <c r="B65" s="118"/>
      <c r="C65" s="118"/>
      <c r="D65" s="160">
        <v>3223</v>
      </c>
      <c r="E65" s="235" t="s">
        <v>175</v>
      </c>
      <c r="F65" s="351">
        <v>17746.16</v>
      </c>
      <c r="G65" s="351"/>
      <c r="H65" s="351"/>
      <c r="I65" s="351">
        <v>17489.38</v>
      </c>
      <c r="J65" s="443">
        <f t="shared" si="15"/>
        <v>98.553039080003785</v>
      </c>
      <c r="K65" s="443" t="e">
        <f t="shared" si="16"/>
        <v>#DIV/0!</v>
      </c>
    </row>
    <row r="66" spans="1:11" ht="27" x14ac:dyDescent="0.3">
      <c r="A66" s="118"/>
      <c r="B66" s="118"/>
      <c r="C66" s="118"/>
      <c r="D66" s="160">
        <v>3224</v>
      </c>
      <c r="E66" s="235" t="s">
        <v>176</v>
      </c>
      <c r="F66" s="351">
        <v>260.63</v>
      </c>
      <c r="G66" s="351"/>
      <c r="H66" s="351"/>
      <c r="I66" s="351">
        <v>450.03</v>
      </c>
      <c r="J66" s="443">
        <f t="shared" si="15"/>
        <v>172.67006867973754</v>
      </c>
      <c r="K66" s="443" t="e">
        <f t="shared" si="16"/>
        <v>#DIV/0!</v>
      </c>
    </row>
    <row r="67" spans="1:11" x14ac:dyDescent="0.3">
      <c r="A67" s="118"/>
      <c r="B67" s="118"/>
      <c r="C67" s="118"/>
      <c r="D67" s="160">
        <v>3225</v>
      </c>
      <c r="E67" s="235" t="s">
        <v>177</v>
      </c>
      <c r="F67" s="351">
        <v>144.19999999999999</v>
      </c>
      <c r="G67" s="351"/>
      <c r="H67" s="351"/>
      <c r="I67" s="351">
        <v>0</v>
      </c>
      <c r="J67" s="443">
        <f t="shared" si="15"/>
        <v>0</v>
      </c>
      <c r="K67" s="443" t="e">
        <f t="shared" si="16"/>
        <v>#DIV/0!</v>
      </c>
    </row>
    <row r="68" spans="1:11" ht="27" x14ac:dyDescent="0.3">
      <c r="A68" s="118"/>
      <c r="B68" s="118"/>
      <c r="C68" s="118"/>
      <c r="D68" s="160">
        <v>3227</v>
      </c>
      <c r="E68" s="235" t="s">
        <v>178</v>
      </c>
      <c r="F68" s="351"/>
      <c r="G68" s="351"/>
      <c r="H68" s="351"/>
      <c r="I68" s="351"/>
      <c r="J68" s="443" t="e">
        <f t="shared" si="15"/>
        <v>#DIV/0!</v>
      </c>
      <c r="K68" s="443" t="e">
        <f t="shared" si="16"/>
        <v>#DIV/0!</v>
      </c>
    </row>
    <row r="69" spans="1:11" x14ac:dyDescent="0.3">
      <c r="A69" s="142"/>
      <c r="B69" s="142"/>
      <c r="C69" s="142">
        <v>323</v>
      </c>
      <c r="D69" s="159"/>
      <c r="E69" s="234" t="s">
        <v>179</v>
      </c>
      <c r="F69" s="350">
        <f>SUM(F70:F78)</f>
        <v>148683.12000000002</v>
      </c>
      <c r="G69" s="350">
        <v>278317</v>
      </c>
      <c r="H69" s="350">
        <f t="shared" ref="H69:I69" si="23">SUM(H70:H78)</f>
        <v>0</v>
      </c>
      <c r="I69" s="350">
        <f t="shared" si="23"/>
        <v>163332.93</v>
      </c>
      <c r="J69" s="442">
        <f t="shared" si="15"/>
        <v>109.85304182478816</v>
      </c>
      <c r="K69" s="442">
        <f t="shared" si="16"/>
        <v>58.685933665568399</v>
      </c>
    </row>
    <row r="70" spans="1:11" x14ac:dyDescent="0.3">
      <c r="A70" s="118"/>
      <c r="B70" s="118"/>
      <c r="C70" s="118"/>
      <c r="D70" s="160">
        <v>3231</v>
      </c>
      <c r="E70" s="235" t="s">
        <v>246</v>
      </c>
      <c r="F70" s="351">
        <v>122162.44</v>
      </c>
      <c r="G70" s="351"/>
      <c r="H70" s="351"/>
      <c r="I70" s="351">
        <v>142128.04</v>
      </c>
      <c r="J70" s="443">
        <f t="shared" si="15"/>
        <v>116.34348495331299</v>
      </c>
      <c r="K70" s="443" t="e">
        <f t="shared" si="16"/>
        <v>#DIV/0!</v>
      </c>
    </row>
    <row r="71" spans="1:11" ht="27" x14ac:dyDescent="0.3">
      <c r="A71" s="118"/>
      <c r="B71" s="118"/>
      <c r="C71" s="118"/>
      <c r="D71" s="160">
        <v>3232</v>
      </c>
      <c r="E71" s="235" t="s">
        <v>180</v>
      </c>
      <c r="F71" s="351">
        <v>8218.99</v>
      </c>
      <c r="G71" s="351"/>
      <c r="H71" s="351"/>
      <c r="I71" s="351">
        <v>192.5</v>
      </c>
      <c r="J71" s="443">
        <f t="shared" si="15"/>
        <v>2.3421369292333973</v>
      </c>
      <c r="K71" s="443" t="e">
        <f t="shared" si="16"/>
        <v>#DIV/0!</v>
      </c>
    </row>
    <row r="72" spans="1:11" x14ac:dyDescent="0.3">
      <c r="A72" s="118"/>
      <c r="B72" s="118"/>
      <c r="C72" s="118"/>
      <c r="D72" s="160">
        <v>3233</v>
      </c>
      <c r="E72" s="235" t="s">
        <v>227</v>
      </c>
      <c r="F72" s="351"/>
      <c r="G72" s="351"/>
      <c r="H72" s="351"/>
      <c r="I72" s="351"/>
      <c r="J72" s="443" t="e">
        <f t="shared" si="15"/>
        <v>#DIV/0!</v>
      </c>
      <c r="K72" s="443" t="e">
        <f t="shared" si="16"/>
        <v>#DIV/0!</v>
      </c>
    </row>
    <row r="73" spans="1:11" x14ac:dyDescent="0.3">
      <c r="A73" s="118"/>
      <c r="B73" s="118"/>
      <c r="C73" s="118"/>
      <c r="D73" s="160">
        <v>3234</v>
      </c>
      <c r="E73" s="235" t="s">
        <v>181</v>
      </c>
      <c r="F73" s="351">
        <v>6121.58</v>
      </c>
      <c r="G73" s="351"/>
      <c r="H73" s="351"/>
      <c r="I73" s="351">
        <v>7561.31</v>
      </c>
      <c r="J73" s="443">
        <f t="shared" si="15"/>
        <v>123.51892811986448</v>
      </c>
      <c r="K73" s="443" t="e">
        <f t="shared" si="16"/>
        <v>#DIV/0!</v>
      </c>
    </row>
    <row r="74" spans="1:11" x14ac:dyDescent="0.3">
      <c r="A74" s="118"/>
      <c r="B74" s="118"/>
      <c r="C74" s="118"/>
      <c r="D74" s="160">
        <v>3235</v>
      </c>
      <c r="E74" s="235" t="s">
        <v>182</v>
      </c>
      <c r="F74" s="351">
        <v>19.95</v>
      </c>
      <c r="G74" s="351"/>
      <c r="H74" s="351"/>
      <c r="I74" s="351">
        <v>392.5</v>
      </c>
      <c r="J74" s="443">
        <f t="shared" si="15"/>
        <v>1967.4185463659151</v>
      </c>
      <c r="K74" s="443" t="e">
        <f t="shared" si="16"/>
        <v>#DIV/0!</v>
      </c>
    </row>
    <row r="75" spans="1:11" x14ac:dyDescent="0.3">
      <c r="A75" s="118"/>
      <c r="B75" s="118"/>
      <c r="C75" s="118"/>
      <c r="D75" s="160">
        <v>3236</v>
      </c>
      <c r="E75" s="235" t="s">
        <v>228</v>
      </c>
      <c r="F75" s="351"/>
      <c r="G75" s="351"/>
      <c r="H75" s="351"/>
      <c r="I75" s="351">
        <v>0</v>
      </c>
      <c r="J75" s="443" t="e">
        <f t="shared" si="15"/>
        <v>#DIV/0!</v>
      </c>
      <c r="K75" s="443" t="e">
        <f t="shared" si="16"/>
        <v>#DIV/0!</v>
      </c>
    </row>
    <row r="76" spans="1:11" x14ac:dyDescent="0.3">
      <c r="A76" s="118"/>
      <c r="B76" s="118"/>
      <c r="C76" s="118"/>
      <c r="D76" s="160">
        <v>3237</v>
      </c>
      <c r="E76" s="235" t="s">
        <v>183</v>
      </c>
      <c r="F76" s="351">
        <v>789.83</v>
      </c>
      <c r="G76" s="351"/>
      <c r="H76" s="351"/>
      <c r="I76" s="351">
        <v>152.1</v>
      </c>
      <c r="J76" s="443">
        <f t="shared" si="15"/>
        <v>19.257308534747981</v>
      </c>
      <c r="K76" s="443" t="e">
        <f t="shared" si="16"/>
        <v>#DIV/0!</v>
      </c>
    </row>
    <row r="77" spans="1:11" x14ac:dyDescent="0.3">
      <c r="A77" s="118"/>
      <c r="B77" s="118"/>
      <c r="C77" s="118"/>
      <c r="D77" s="160">
        <v>3238</v>
      </c>
      <c r="E77" s="235" t="s">
        <v>184</v>
      </c>
      <c r="F77" s="351">
        <v>2610.5700000000002</v>
      </c>
      <c r="G77" s="351"/>
      <c r="H77" s="351"/>
      <c r="I77" s="351">
        <v>2489.5500000000002</v>
      </c>
      <c r="J77" s="443">
        <f t="shared" si="15"/>
        <v>95.364230800170077</v>
      </c>
      <c r="K77" s="443" t="e">
        <f t="shared" si="16"/>
        <v>#DIV/0!</v>
      </c>
    </row>
    <row r="78" spans="1:11" x14ac:dyDescent="0.3">
      <c r="A78" s="118"/>
      <c r="B78" s="118"/>
      <c r="C78" s="118"/>
      <c r="D78" s="160">
        <v>3239</v>
      </c>
      <c r="E78" s="235" t="s">
        <v>185</v>
      </c>
      <c r="F78" s="351">
        <v>8759.76</v>
      </c>
      <c r="G78" s="351"/>
      <c r="H78" s="351"/>
      <c r="I78" s="351">
        <v>10416.93</v>
      </c>
      <c r="J78" s="443">
        <f t="shared" si="15"/>
        <v>118.91798405435765</v>
      </c>
      <c r="K78" s="443" t="e">
        <f t="shared" si="16"/>
        <v>#DIV/0!</v>
      </c>
    </row>
    <row r="79" spans="1:11" s="115" customFormat="1" ht="27" x14ac:dyDescent="0.3">
      <c r="A79" s="142"/>
      <c r="B79" s="142"/>
      <c r="C79" s="142">
        <v>324</v>
      </c>
      <c r="D79" s="159"/>
      <c r="E79" s="234" t="s">
        <v>231</v>
      </c>
      <c r="F79" s="350">
        <f>SUM(F80)</f>
        <v>3132.51</v>
      </c>
      <c r="G79" s="350">
        <v>6000</v>
      </c>
      <c r="H79" s="350">
        <f t="shared" ref="H79:I79" si="24">SUM(H80)</f>
        <v>0</v>
      </c>
      <c r="I79" s="350">
        <f t="shared" si="24"/>
        <v>3490.52</v>
      </c>
      <c r="J79" s="442">
        <f t="shared" si="15"/>
        <v>111.42885417764028</v>
      </c>
      <c r="K79" s="442">
        <f t="shared" si="16"/>
        <v>58.175333333333334</v>
      </c>
    </row>
    <row r="80" spans="1:11" s="115" customFormat="1" ht="27" x14ac:dyDescent="0.3">
      <c r="A80" s="145"/>
      <c r="B80" s="145"/>
      <c r="C80" s="145"/>
      <c r="D80" s="290">
        <v>3241</v>
      </c>
      <c r="E80" s="299" t="s">
        <v>231</v>
      </c>
      <c r="F80" s="352">
        <v>3132.51</v>
      </c>
      <c r="G80" s="352"/>
      <c r="H80" s="352"/>
      <c r="I80" s="352">
        <v>3490.52</v>
      </c>
      <c r="J80" s="443">
        <f t="shared" si="15"/>
        <v>111.42885417764028</v>
      </c>
      <c r="K80" s="443" t="e">
        <f t="shared" si="16"/>
        <v>#DIV/0!</v>
      </c>
    </row>
    <row r="81" spans="1:11" ht="27" x14ac:dyDescent="0.3">
      <c r="A81" s="142"/>
      <c r="B81" s="142"/>
      <c r="C81" s="142">
        <v>329</v>
      </c>
      <c r="D81" s="159"/>
      <c r="E81" s="234" t="s">
        <v>186</v>
      </c>
      <c r="F81" s="350">
        <f>SUM(F82:F88)</f>
        <v>1574.0500000000002</v>
      </c>
      <c r="G81" s="350">
        <v>6592</v>
      </c>
      <c r="H81" s="350">
        <f t="shared" ref="H81:I81" si="25">SUM(H82:H88)</f>
        <v>0</v>
      </c>
      <c r="I81" s="350">
        <f t="shared" si="25"/>
        <v>3400.64</v>
      </c>
      <c r="J81" s="442">
        <f t="shared" si="15"/>
        <v>216.0439630253168</v>
      </c>
      <c r="K81" s="442">
        <f t="shared" si="16"/>
        <v>51.587378640776691</v>
      </c>
    </row>
    <row r="82" spans="1:11" ht="27" x14ac:dyDescent="0.3">
      <c r="A82" s="118"/>
      <c r="B82" s="118"/>
      <c r="C82" s="118"/>
      <c r="D82" s="160">
        <v>3291</v>
      </c>
      <c r="E82" s="235" t="s">
        <v>187</v>
      </c>
      <c r="F82" s="351"/>
      <c r="G82" s="351"/>
      <c r="H82" s="351"/>
      <c r="I82" s="351"/>
      <c r="J82" s="443" t="e">
        <f t="shared" si="15"/>
        <v>#DIV/0!</v>
      </c>
      <c r="K82" s="443" t="e">
        <f t="shared" si="16"/>
        <v>#DIV/0!</v>
      </c>
    </row>
    <row r="83" spans="1:11" x14ac:dyDescent="0.3">
      <c r="A83" s="118"/>
      <c r="B83" s="118"/>
      <c r="C83" s="118"/>
      <c r="D83" s="160">
        <v>3292</v>
      </c>
      <c r="E83" s="235" t="s">
        <v>188</v>
      </c>
      <c r="F83" s="351">
        <v>794.24</v>
      </c>
      <c r="G83" s="351"/>
      <c r="H83" s="351"/>
      <c r="I83" s="351">
        <v>797.8</v>
      </c>
      <c r="J83" s="443">
        <f t="shared" si="15"/>
        <v>100.44822723609992</v>
      </c>
      <c r="K83" s="443" t="e">
        <f t="shared" si="16"/>
        <v>#DIV/0!</v>
      </c>
    </row>
    <row r="84" spans="1:11" x14ac:dyDescent="0.3">
      <c r="A84" s="118"/>
      <c r="B84" s="118"/>
      <c r="C84" s="118"/>
      <c r="D84" s="160">
        <v>3293</v>
      </c>
      <c r="E84" s="235" t="s">
        <v>189</v>
      </c>
      <c r="F84" s="351"/>
      <c r="G84" s="351"/>
      <c r="H84" s="351"/>
      <c r="I84" s="351"/>
      <c r="J84" s="443" t="e">
        <f t="shared" si="15"/>
        <v>#DIV/0!</v>
      </c>
      <c r="K84" s="443" t="e">
        <f t="shared" si="16"/>
        <v>#DIV/0!</v>
      </c>
    </row>
    <row r="85" spans="1:11" x14ac:dyDescent="0.3">
      <c r="A85" s="118"/>
      <c r="B85" s="118"/>
      <c r="C85" s="118"/>
      <c r="D85" s="160">
        <v>3294</v>
      </c>
      <c r="E85" s="235" t="s">
        <v>230</v>
      </c>
      <c r="F85" s="351">
        <v>108.09</v>
      </c>
      <c r="G85" s="351"/>
      <c r="H85" s="351"/>
      <c r="I85" s="351">
        <v>108.09</v>
      </c>
      <c r="J85" s="443">
        <f t="shared" si="15"/>
        <v>100</v>
      </c>
      <c r="K85" s="443" t="e">
        <f t="shared" si="16"/>
        <v>#DIV/0!</v>
      </c>
    </row>
    <row r="86" spans="1:11" x14ac:dyDescent="0.3">
      <c r="A86" s="118"/>
      <c r="B86" s="118"/>
      <c r="C86" s="118"/>
      <c r="D86" s="160">
        <v>3295</v>
      </c>
      <c r="E86" s="235" t="s">
        <v>190</v>
      </c>
      <c r="F86" s="351"/>
      <c r="G86" s="351"/>
      <c r="H86" s="351"/>
      <c r="I86" s="351"/>
      <c r="J86" s="443" t="e">
        <f t="shared" si="15"/>
        <v>#DIV/0!</v>
      </c>
      <c r="K86" s="443" t="e">
        <f t="shared" si="16"/>
        <v>#DIV/0!</v>
      </c>
    </row>
    <row r="87" spans="1:11" x14ac:dyDescent="0.3">
      <c r="A87" s="118"/>
      <c r="B87" s="118"/>
      <c r="C87" s="118"/>
      <c r="D87" s="160">
        <v>3296</v>
      </c>
      <c r="E87" s="235" t="s">
        <v>191</v>
      </c>
      <c r="F87" s="351"/>
      <c r="G87" s="351"/>
      <c r="H87" s="351"/>
      <c r="I87" s="351">
        <v>117.46</v>
      </c>
      <c r="J87" s="443" t="e">
        <f t="shared" si="15"/>
        <v>#DIV/0!</v>
      </c>
      <c r="K87" s="443" t="e">
        <f t="shared" si="16"/>
        <v>#DIV/0!</v>
      </c>
    </row>
    <row r="88" spans="1:11" ht="27" x14ac:dyDescent="0.3">
      <c r="A88" s="118"/>
      <c r="B88" s="118"/>
      <c r="C88" s="118"/>
      <c r="D88" s="160">
        <v>3299</v>
      </c>
      <c r="E88" s="235" t="s">
        <v>186</v>
      </c>
      <c r="F88" s="351">
        <v>671.72</v>
      </c>
      <c r="G88" s="351"/>
      <c r="H88" s="351"/>
      <c r="I88" s="351">
        <v>2377.29</v>
      </c>
      <c r="J88" s="443">
        <f t="shared" si="15"/>
        <v>353.91085571369018</v>
      </c>
      <c r="K88" s="443" t="e">
        <f t="shared" si="16"/>
        <v>#DIV/0!</v>
      </c>
    </row>
    <row r="89" spans="1:11" x14ac:dyDescent="0.3">
      <c r="A89" s="141"/>
      <c r="B89" s="141">
        <v>34</v>
      </c>
      <c r="C89" s="141"/>
      <c r="D89" s="158"/>
      <c r="E89" s="233" t="s">
        <v>49</v>
      </c>
      <c r="F89" s="349">
        <f>SUM(F90)</f>
        <v>336.88000000000005</v>
      </c>
      <c r="G89" s="349">
        <f t="shared" ref="G89:I89" si="26">SUM(G90)</f>
        <v>902</v>
      </c>
      <c r="H89" s="349">
        <f t="shared" si="26"/>
        <v>0</v>
      </c>
      <c r="I89" s="349">
        <f t="shared" si="26"/>
        <v>397.91</v>
      </c>
      <c r="J89" s="444">
        <f t="shared" si="15"/>
        <v>118.11624317264307</v>
      </c>
      <c r="K89" s="444">
        <f t="shared" si="16"/>
        <v>44.114190687361422</v>
      </c>
    </row>
    <row r="90" spans="1:11" x14ac:dyDescent="0.3">
      <c r="A90" s="142"/>
      <c r="B90" s="142"/>
      <c r="C90" s="142">
        <v>343</v>
      </c>
      <c r="D90" s="159"/>
      <c r="E90" s="234" t="s">
        <v>210</v>
      </c>
      <c r="F90" s="350">
        <f>SUM(F91:F94)</f>
        <v>336.88000000000005</v>
      </c>
      <c r="G90" s="350">
        <v>902</v>
      </c>
      <c r="H90" s="350">
        <f t="shared" ref="H90:I90" si="27">SUM(H91:H94)</f>
        <v>0</v>
      </c>
      <c r="I90" s="350">
        <f t="shared" si="27"/>
        <v>397.91</v>
      </c>
      <c r="J90" s="442">
        <f t="shared" si="15"/>
        <v>118.11624317264307</v>
      </c>
      <c r="K90" s="442">
        <f t="shared" si="16"/>
        <v>44.114190687361422</v>
      </c>
    </row>
    <row r="91" spans="1:11" ht="27" x14ac:dyDescent="0.3">
      <c r="A91" s="118"/>
      <c r="B91" s="118"/>
      <c r="C91" s="118"/>
      <c r="D91" s="160">
        <v>3431</v>
      </c>
      <c r="E91" s="235" t="s">
        <v>192</v>
      </c>
      <c r="F91" s="351">
        <v>323.22000000000003</v>
      </c>
      <c r="G91" s="351"/>
      <c r="H91" s="351"/>
      <c r="I91" s="351">
        <v>397.91</v>
      </c>
      <c r="J91" s="443">
        <f t="shared" si="15"/>
        <v>123.10809974630284</v>
      </c>
      <c r="K91" s="443" t="e">
        <f t="shared" si="16"/>
        <v>#DIV/0!</v>
      </c>
    </row>
    <row r="92" spans="1:11" ht="27" x14ac:dyDescent="0.3">
      <c r="A92" s="118"/>
      <c r="B92" s="118"/>
      <c r="C92" s="118"/>
      <c r="D92" s="160">
        <v>3432</v>
      </c>
      <c r="E92" s="235" t="s">
        <v>193</v>
      </c>
      <c r="F92" s="351"/>
      <c r="G92" s="351"/>
      <c r="H92" s="351"/>
      <c r="I92" s="351"/>
      <c r="J92" s="443" t="e">
        <f t="shared" si="15"/>
        <v>#DIV/0!</v>
      </c>
      <c r="K92" s="443" t="e">
        <f t="shared" si="16"/>
        <v>#DIV/0!</v>
      </c>
    </row>
    <row r="93" spans="1:11" x14ac:dyDescent="0.3">
      <c r="A93" s="118"/>
      <c r="B93" s="118"/>
      <c r="C93" s="118"/>
      <c r="D93" s="160">
        <v>3433</v>
      </c>
      <c r="E93" s="235" t="s">
        <v>194</v>
      </c>
      <c r="F93" s="351">
        <v>13.66</v>
      </c>
      <c r="G93" s="351"/>
      <c r="H93" s="351"/>
      <c r="I93" s="351">
        <v>0</v>
      </c>
      <c r="J93" s="443">
        <f t="shared" si="15"/>
        <v>0</v>
      </c>
      <c r="K93" s="443" t="e">
        <f t="shared" si="16"/>
        <v>#DIV/0!</v>
      </c>
    </row>
    <row r="94" spans="1:11" x14ac:dyDescent="0.3">
      <c r="A94" s="118"/>
      <c r="B94" s="118"/>
      <c r="C94" s="118"/>
      <c r="D94" s="160">
        <v>3434</v>
      </c>
      <c r="E94" s="235" t="s">
        <v>195</v>
      </c>
      <c r="F94" s="351"/>
      <c r="G94" s="351"/>
      <c r="H94" s="351"/>
      <c r="I94" s="351"/>
      <c r="J94" s="443" t="e">
        <f t="shared" si="15"/>
        <v>#DIV/0!</v>
      </c>
      <c r="K94" s="443" t="e">
        <f t="shared" si="16"/>
        <v>#DIV/0!</v>
      </c>
    </row>
    <row r="95" spans="1:11" s="115" customFormat="1" ht="27" x14ac:dyDescent="0.3">
      <c r="A95" s="141"/>
      <c r="B95" s="141">
        <v>37</v>
      </c>
      <c r="C95" s="141"/>
      <c r="D95" s="158"/>
      <c r="E95" s="233" t="s">
        <v>47</v>
      </c>
      <c r="F95" s="349">
        <f>SUM(F96)</f>
        <v>1058.02</v>
      </c>
      <c r="G95" s="349">
        <f t="shared" ref="G95:I95" si="28">SUM(G96)</f>
        <v>59700</v>
      </c>
      <c r="H95" s="349">
        <f t="shared" si="28"/>
        <v>0</v>
      </c>
      <c r="I95" s="349">
        <f t="shared" si="28"/>
        <v>0</v>
      </c>
      <c r="J95" s="444">
        <f t="shared" si="15"/>
        <v>0</v>
      </c>
      <c r="K95" s="444">
        <f t="shared" si="16"/>
        <v>0</v>
      </c>
    </row>
    <row r="96" spans="1:11" s="115" customFormat="1" ht="27" x14ac:dyDescent="0.3">
      <c r="A96" s="142"/>
      <c r="B96" s="142"/>
      <c r="C96" s="142">
        <v>372</v>
      </c>
      <c r="D96" s="159"/>
      <c r="E96" s="234" t="s">
        <v>212</v>
      </c>
      <c r="F96" s="350">
        <f>SUM(F97)</f>
        <v>1058.02</v>
      </c>
      <c r="G96" s="350">
        <v>59700</v>
      </c>
      <c r="H96" s="350">
        <f t="shared" ref="H96:I96" si="29">SUM(H97)</f>
        <v>0</v>
      </c>
      <c r="I96" s="350">
        <f t="shared" si="29"/>
        <v>0</v>
      </c>
      <c r="J96" s="442">
        <f t="shared" si="15"/>
        <v>0</v>
      </c>
      <c r="K96" s="442">
        <f t="shared" si="16"/>
        <v>0</v>
      </c>
    </row>
    <row r="97" spans="1:13" s="115" customFormat="1" ht="27" x14ac:dyDescent="0.3">
      <c r="A97" s="118"/>
      <c r="B97" s="118"/>
      <c r="C97" s="118"/>
      <c r="D97" s="160">
        <v>3722</v>
      </c>
      <c r="E97" s="235" t="s">
        <v>211</v>
      </c>
      <c r="F97" s="351">
        <v>1058.02</v>
      </c>
      <c r="G97" s="351"/>
      <c r="H97" s="351"/>
      <c r="I97" s="351"/>
      <c r="J97" s="443">
        <f t="shared" si="15"/>
        <v>0</v>
      </c>
      <c r="K97" s="443" t="e">
        <f t="shared" si="16"/>
        <v>#DIV/0!</v>
      </c>
    </row>
    <row r="98" spans="1:13" x14ac:dyDescent="0.3">
      <c r="A98" s="141"/>
      <c r="B98" s="141">
        <v>38</v>
      </c>
      <c r="C98" s="141"/>
      <c r="D98" s="158"/>
      <c r="E98" s="233" t="s">
        <v>50</v>
      </c>
      <c r="F98" s="349">
        <f>SUM(F99)</f>
        <v>1092.7</v>
      </c>
      <c r="G98" s="349">
        <f t="shared" ref="G98:I98" si="30">SUM(G99)</f>
        <v>1085</v>
      </c>
      <c r="H98" s="349">
        <f t="shared" si="30"/>
        <v>0</v>
      </c>
      <c r="I98" s="349">
        <f t="shared" si="30"/>
        <v>1084.5</v>
      </c>
      <c r="J98" s="444">
        <f t="shared" si="15"/>
        <v>99.2495652969708</v>
      </c>
      <c r="K98" s="444">
        <f t="shared" si="16"/>
        <v>99.953917050691246</v>
      </c>
    </row>
    <row r="99" spans="1:13" x14ac:dyDescent="0.3">
      <c r="A99" s="142"/>
      <c r="B99" s="142"/>
      <c r="C99" s="142">
        <v>381</v>
      </c>
      <c r="D99" s="159"/>
      <c r="E99" s="234" t="s">
        <v>155</v>
      </c>
      <c r="F99" s="350">
        <f>SUM(F100)</f>
        <v>1092.7</v>
      </c>
      <c r="G99" s="350">
        <v>1085</v>
      </c>
      <c r="H99" s="350">
        <f t="shared" ref="H99:I99" si="31">SUM(H100)</f>
        <v>0</v>
      </c>
      <c r="I99" s="350">
        <f t="shared" si="31"/>
        <v>1084.5</v>
      </c>
      <c r="J99" s="442">
        <f t="shared" si="15"/>
        <v>99.2495652969708</v>
      </c>
      <c r="K99" s="442">
        <f t="shared" si="16"/>
        <v>99.953917050691246</v>
      </c>
    </row>
    <row r="100" spans="1:13" x14ac:dyDescent="0.3">
      <c r="A100" s="118"/>
      <c r="B100" s="118"/>
      <c r="C100" s="118"/>
      <c r="D100" s="160">
        <v>3812</v>
      </c>
      <c r="E100" s="235" t="s">
        <v>196</v>
      </c>
      <c r="F100" s="351">
        <v>1092.7</v>
      </c>
      <c r="G100" s="351"/>
      <c r="H100" s="351"/>
      <c r="I100" s="351">
        <v>1084.5</v>
      </c>
      <c r="J100" s="443">
        <f t="shared" si="15"/>
        <v>99.2495652969708</v>
      </c>
      <c r="K100" s="443" t="e">
        <f t="shared" si="16"/>
        <v>#DIV/0!</v>
      </c>
    </row>
    <row r="101" spans="1:13" ht="27" x14ac:dyDescent="0.3">
      <c r="A101" s="140">
        <v>4</v>
      </c>
      <c r="B101" s="140"/>
      <c r="C101" s="140"/>
      <c r="D101" s="178"/>
      <c r="E101" s="236" t="s">
        <v>9</v>
      </c>
      <c r="F101" s="353">
        <f>SUM(F102+F112)</f>
        <v>2102.14</v>
      </c>
      <c r="G101" s="353">
        <f t="shared" ref="G101:I101" si="32">SUM(G102+G112)</f>
        <v>10768</v>
      </c>
      <c r="H101" s="353">
        <f t="shared" si="32"/>
        <v>0</v>
      </c>
      <c r="I101" s="353">
        <f t="shared" si="32"/>
        <v>1591.06</v>
      </c>
      <c r="J101" s="445">
        <f t="shared" si="15"/>
        <v>75.687632602966502</v>
      </c>
      <c r="K101" s="445">
        <f t="shared" si="16"/>
        <v>14.775817236255573</v>
      </c>
    </row>
    <row r="102" spans="1:13" ht="27" x14ac:dyDescent="0.3">
      <c r="A102" s="141"/>
      <c r="B102" s="141">
        <v>42</v>
      </c>
      <c r="C102" s="141"/>
      <c r="D102" s="158"/>
      <c r="E102" s="233" t="s">
        <v>23</v>
      </c>
      <c r="F102" s="349">
        <f>SUM(F103+F110)</f>
        <v>2102.14</v>
      </c>
      <c r="G102" s="349">
        <f t="shared" ref="G102:I102" si="33">SUM(G103+G110)</f>
        <v>10768</v>
      </c>
      <c r="H102" s="349">
        <f t="shared" si="33"/>
        <v>0</v>
      </c>
      <c r="I102" s="349">
        <f t="shared" si="33"/>
        <v>1591.06</v>
      </c>
      <c r="J102" s="444">
        <f t="shared" si="15"/>
        <v>75.687632602966502</v>
      </c>
      <c r="K102" s="444">
        <f t="shared" si="16"/>
        <v>14.775817236255573</v>
      </c>
    </row>
    <row r="103" spans="1:13" x14ac:dyDescent="0.3">
      <c r="A103" s="142"/>
      <c r="B103" s="142"/>
      <c r="C103" s="142">
        <v>422</v>
      </c>
      <c r="D103" s="159"/>
      <c r="E103" s="234" t="s">
        <v>197</v>
      </c>
      <c r="F103" s="350">
        <f>SUM(F104:F109)</f>
        <v>2038.75</v>
      </c>
      <c r="G103" s="350">
        <v>3699</v>
      </c>
      <c r="H103" s="350">
        <f t="shared" ref="H103:I103" si="34">SUM(H104:H109)</f>
        <v>0</v>
      </c>
      <c r="I103" s="350">
        <f t="shared" si="34"/>
        <v>0</v>
      </c>
      <c r="J103" s="442">
        <f t="shared" si="15"/>
        <v>0</v>
      </c>
      <c r="K103" s="442">
        <f t="shared" si="16"/>
        <v>0</v>
      </c>
    </row>
    <row r="104" spans="1:13" x14ac:dyDescent="0.3">
      <c r="A104" s="118"/>
      <c r="B104" s="118"/>
      <c r="C104" s="118"/>
      <c r="D104" s="160">
        <v>4221</v>
      </c>
      <c r="E104" s="235" t="s">
        <v>225</v>
      </c>
      <c r="F104" s="351">
        <v>2038.75</v>
      </c>
      <c r="G104" s="351"/>
      <c r="H104" s="351"/>
      <c r="I104" s="351"/>
      <c r="J104" s="443">
        <f t="shared" si="15"/>
        <v>0</v>
      </c>
      <c r="K104" s="443" t="e">
        <f t="shared" si="16"/>
        <v>#DIV/0!</v>
      </c>
    </row>
    <row r="105" spans="1:13" x14ac:dyDescent="0.3">
      <c r="A105" s="118"/>
      <c r="B105" s="118"/>
      <c r="C105" s="118"/>
      <c r="D105" s="160">
        <v>4222</v>
      </c>
      <c r="E105" s="235" t="s">
        <v>198</v>
      </c>
      <c r="F105" s="351"/>
      <c r="G105" s="351"/>
      <c r="H105" s="351"/>
      <c r="I105" s="351"/>
      <c r="J105" s="443" t="e">
        <f t="shared" si="15"/>
        <v>#DIV/0!</v>
      </c>
      <c r="K105" s="443" t="e">
        <f t="shared" si="16"/>
        <v>#DIV/0!</v>
      </c>
      <c r="M105" s="119"/>
    </row>
    <row r="106" spans="1:13" x14ac:dyDescent="0.3">
      <c r="A106" s="118"/>
      <c r="B106" s="118"/>
      <c r="C106" s="118"/>
      <c r="D106" s="160">
        <v>4223</v>
      </c>
      <c r="E106" s="235" t="s">
        <v>199</v>
      </c>
      <c r="F106" s="351"/>
      <c r="G106" s="351"/>
      <c r="H106" s="351"/>
      <c r="I106" s="351"/>
      <c r="J106" s="443" t="e">
        <f t="shared" si="15"/>
        <v>#DIV/0!</v>
      </c>
      <c r="K106" s="443" t="e">
        <f t="shared" si="16"/>
        <v>#DIV/0!</v>
      </c>
    </row>
    <row r="107" spans="1:13" x14ac:dyDescent="0.3">
      <c r="A107" s="118"/>
      <c r="B107" s="118"/>
      <c r="C107" s="118"/>
      <c r="D107" s="160">
        <v>4225</v>
      </c>
      <c r="E107" s="235" t="s">
        <v>200</v>
      </c>
      <c r="F107" s="351"/>
      <c r="G107" s="351"/>
      <c r="H107" s="351"/>
      <c r="I107" s="351"/>
      <c r="J107" s="443" t="e">
        <f t="shared" si="15"/>
        <v>#DIV/0!</v>
      </c>
      <c r="K107" s="443" t="e">
        <f t="shared" si="16"/>
        <v>#DIV/0!</v>
      </c>
    </row>
    <row r="108" spans="1:13" x14ac:dyDescent="0.3">
      <c r="A108" s="118"/>
      <c r="B108" s="118"/>
      <c r="C108" s="118"/>
      <c r="D108" s="160">
        <v>4226</v>
      </c>
      <c r="E108" s="235" t="s">
        <v>201</v>
      </c>
      <c r="F108" s="351"/>
      <c r="G108" s="351"/>
      <c r="H108" s="351"/>
      <c r="I108" s="351"/>
      <c r="J108" s="443" t="e">
        <f t="shared" si="15"/>
        <v>#DIV/0!</v>
      </c>
      <c r="K108" s="443" t="e">
        <f t="shared" si="16"/>
        <v>#DIV/0!</v>
      </c>
    </row>
    <row r="109" spans="1:13" ht="27" x14ac:dyDescent="0.3">
      <c r="A109" s="118"/>
      <c r="B109" s="118"/>
      <c r="C109" s="118"/>
      <c r="D109" s="160">
        <v>4227</v>
      </c>
      <c r="E109" s="235" t="s">
        <v>202</v>
      </c>
      <c r="F109" s="351"/>
      <c r="G109" s="351"/>
      <c r="H109" s="351"/>
      <c r="I109" s="351"/>
      <c r="J109" s="443" t="e">
        <f t="shared" si="15"/>
        <v>#DIV/0!</v>
      </c>
      <c r="K109" s="443" t="e">
        <f t="shared" ref="K109:K115" si="35">SUM(I109/G109*100)</f>
        <v>#DIV/0!</v>
      </c>
    </row>
    <row r="110" spans="1:13" ht="27" x14ac:dyDescent="0.3">
      <c r="A110" s="142"/>
      <c r="B110" s="142"/>
      <c r="C110" s="142">
        <v>424</v>
      </c>
      <c r="D110" s="159"/>
      <c r="E110" s="234" t="s">
        <v>203</v>
      </c>
      <c r="F110" s="350">
        <f>SUM(F111)</f>
        <v>63.39</v>
      </c>
      <c r="G110" s="350">
        <v>7069</v>
      </c>
      <c r="H110" s="350">
        <f t="shared" ref="H110:I110" si="36">SUM(H111)</f>
        <v>0</v>
      </c>
      <c r="I110" s="350">
        <f t="shared" si="36"/>
        <v>1591.06</v>
      </c>
      <c r="J110" s="442">
        <f t="shared" si="15"/>
        <v>2509.9542514592204</v>
      </c>
      <c r="K110" s="442">
        <f t="shared" si="35"/>
        <v>22.507568255764603</v>
      </c>
    </row>
    <row r="111" spans="1:13" x14ac:dyDescent="0.3">
      <c r="A111" s="118"/>
      <c r="B111" s="118"/>
      <c r="C111" s="118"/>
      <c r="D111" s="160">
        <v>4241</v>
      </c>
      <c r="E111" s="237" t="s">
        <v>204</v>
      </c>
      <c r="F111" s="351">
        <v>63.39</v>
      </c>
      <c r="G111" s="351"/>
      <c r="H111" s="351"/>
      <c r="I111" s="351">
        <v>1591.06</v>
      </c>
      <c r="J111" s="443">
        <f t="shared" si="15"/>
        <v>2509.9542514592204</v>
      </c>
      <c r="K111" s="443" t="e">
        <f t="shared" si="35"/>
        <v>#DIV/0!</v>
      </c>
    </row>
    <row r="112" spans="1:13" s="115" customFormat="1" ht="27" x14ac:dyDescent="0.3">
      <c r="A112" s="141"/>
      <c r="B112" s="141"/>
      <c r="C112" s="141">
        <v>45</v>
      </c>
      <c r="D112" s="158"/>
      <c r="E112" s="233" t="s">
        <v>240</v>
      </c>
      <c r="F112" s="349">
        <f>SUM(F113)</f>
        <v>0</v>
      </c>
      <c r="G112" s="349">
        <f t="shared" ref="G112:I113" si="37">SUM(G113)</f>
        <v>0</v>
      </c>
      <c r="H112" s="349">
        <f t="shared" si="37"/>
        <v>0</v>
      </c>
      <c r="I112" s="349">
        <f t="shared" si="37"/>
        <v>0</v>
      </c>
      <c r="J112" s="443" t="e">
        <f t="shared" si="15"/>
        <v>#DIV/0!</v>
      </c>
      <c r="K112" s="444" t="e">
        <f t="shared" si="35"/>
        <v>#DIV/0!</v>
      </c>
    </row>
    <row r="113" spans="1:11" ht="27" x14ac:dyDescent="0.3">
      <c r="A113" s="142"/>
      <c r="B113" s="142"/>
      <c r="C113" s="142">
        <v>451</v>
      </c>
      <c r="D113" s="159"/>
      <c r="E113" s="234" t="s">
        <v>236</v>
      </c>
      <c r="F113" s="350">
        <f>SUM(F114)</f>
        <v>0</v>
      </c>
      <c r="G113" s="350">
        <f t="shared" si="37"/>
        <v>0</v>
      </c>
      <c r="H113" s="350">
        <f t="shared" si="37"/>
        <v>0</v>
      </c>
      <c r="I113" s="350">
        <f t="shared" si="37"/>
        <v>0</v>
      </c>
      <c r="J113" s="443" t="e">
        <f t="shared" ref="J113:J114" si="38">SUM(I113/F113*100)</f>
        <v>#DIV/0!</v>
      </c>
      <c r="K113" s="442" t="e">
        <f t="shared" si="35"/>
        <v>#DIV/0!</v>
      </c>
    </row>
    <row r="114" spans="1:11" ht="27" x14ac:dyDescent="0.3">
      <c r="A114" s="118"/>
      <c r="B114" s="118"/>
      <c r="C114" s="118"/>
      <c r="D114" s="160">
        <v>4511</v>
      </c>
      <c r="E114" s="299" t="s">
        <v>236</v>
      </c>
      <c r="F114" s="351">
        <v>0</v>
      </c>
      <c r="G114" s="351"/>
      <c r="H114" s="351"/>
      <c r="I114" s="351"/>
      <c r="J114" s="443" t="e">
        <f t="shared" si="38"/>
        <v>#DIV/0!</v>
      </c>
      <c r="K114" s="443" t="e">
        <f t="shared" si="35"/>
        <v>#DIV/0!</v>
      </c>
    </row>
    <row r="115" spans="1:11" x14ac:dyDescent="0.3">
      <c r="A115" s="118"/>
      <c r="B115" s="118"/>
      <c r="C115" s="118"/>
      <c r="D115" s="160"/>
      <c r="E115" s="237"/>
      <c r="F115" s="120"/>
      <c r="G115" s="118"/>
      <c r="H115" s="118"/>
      <c r="I115" s="120"/>
      <c r="J115" s="177"/>
      <c r="K115" s="443" t="e">
        <f t="shared" si="35"/>
        <v>#DIV/0!</v>
      </c>
    </row>
  </sheetData>
  <mergeCells count="4">
    <mergeCell ref="A3:H3"/>
    <mergeCell ref="A5:H5"/>
    <mergeCell ref="A7:H7"/>
    <mergeCell ref="A1:K1"/>
  </mergeCells>
  <pageMargins left="0.7" right="0.7" top="0.75" bottom="0.75" header="0.3" footer="0.3"/>
  <pageSetup paperSize="9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opLeftCell="A23" workbookViewId="0">
      <selection activeCell="B43" sqref="B43"/>
    </sheetView>
  </sheetViews>
  <sheetFormatPr defaultRowHeight="14.4" x14ac:dyDescent="0.3"/>
  <cols>
    <col min="1" max="5" width="25.33203125" customWidth="1"/>
    <col min="6" max="6" width="15.21875" customWidth="1"/>
    <col min="7" max="7" width="14.109375" customWidth="1"/>
  </cols>
  <sheetData>
    <row r="1" spans="1:10" ht="42" customHeight="1" x14ac:dyDescent="0.3">
      <c r="A1" s="470"/>
      <c r="B1" s="470"/>
      <c r="C1" s="470"/>
      <c r="D1" s="470"/>
      <c r="E1" s="470"/>
      <c r="F1" s="470"/>
      <c r="G1" s="470"/>
      <c r="H1" s="470"/>
      <c r="I1" s="470"/>
      <c r="J1" s="470"/>
    </row>
    <row r="2" spans="1:10" ht="18" customHeight="1" x14ac:dyDescent="0.3">
      <c r="A2" s="22"/>
      <c r="B2" s="22"/>
      <c r="C2" s="22"/>
      <c r="D2" s="22"/>
      <c r="E2" s="22"/>
      <c r="F2" s="22"/>
      <c r="G2" s="22"/>
    </row>
    <row r="3" spans="1:10" ht="15.75" customHeight="1" x14ac:dyDescent="0.3">
      <c r="A3" s="470"/>
      <c r="B3" s="470"/>
      <c r="C3" s="470"/>
      <c r="D3" s="470"/>
      <c r="E3" s="470"/>
      <c r="F3" s="470"/>
      <c r="G3" s="62"/>
    </row>
    <row r="4" spans="1:10" ht="17.399999999999999" x14ac:dyDescent="0.3">
      <c r="B4" s="22"/>
      <c r="C4" s="22"/>
      <c r="D4" s="22"/>
      <c r="E4" s="5"/>
      <c r="F4" s="5"/>
      <c r="G4" s="5"/>
    </row>
    <row r="5" spans="1:10" ht="18" customHeight="1" x14ac:dyDescent="0.3">
      <c r="A5" s="470"/>
      <c r="B5" s="470"/>
      <c r="C5" s="470"/>
      <c r="D5" s="470"/>
      <c r="E5" s="470"/>
      <c r="F5" s="470"/>
      <c r="G5" s="62"/>
    </row>
    <row r="6" spans="1:10" ht="17.399999999999999" x14ac:dyDescent="0.3">
      <c r="A6" s="22"/>
      <c r="B6" s="22"/>
      <c r="C6" s="22"/>
      <c r="D6" s="22"/>
      <c r="E6" s="5"/>
      <c r="F6" s="5"/>
      <c r="G6" s="5"/>
    </row>
    <row r="7" spans="1:10" ht="15.75" customHeight="1" x14ac:dyDescent="0.3">
      <c r="A7" s="470" t="s">
        <v>123</v>
      </c>
      <c r="B7" s="470"/>
      <c r="C7" s="470"/>
      <c r="D7" s="470"/>
      <c r="E7" s="470"/>
      <c r="F7" s="470"/>
      <c r="G7" s="62"/>
    </row>
    <row r="8" spans="1:10" ht="17.399999999999999" x14ac:dyDescent="0.3">
      <c r="A8" s="22"/>
      <c r="B8" s="22"/>
      <c r="C8" s="22"/>
      <c r="D8" s="22"/>
      <c r="E8" s="5"/>
      <c r="F8" s="5"/>
      <c r="G8" s="5"/>
    </row>
    <row r="9" spans="1:10" ht="26.4" x14ac:dyDescent="0.3">
      <c r="A9" s="3" t="s">
        <v>32</v>
      </c>
      <c r="B9" s="3" t="s">
        <v>264</v>
      </c>
      <c r="C9" s="3" t="s">
        <v>271</v>
      </c>
      <c r="D9" s="3" t="s">
        <v>266</v>
      </c>
      <c r="E9" s="3" t="s">
        <v>267</v>
      </c>
      <c r="F9" s="3" t="s">
        <v>140</v>
      </c>
      <c r="G9" s="3" t="s">
        <v>141</v>
      </c>
    </row>
    <row r="10" spans="1:10" s="92" customFormat="1" x14ac:dyDescent="0.3">
      <c r="A10" s="84">
        <v>1</v>
      </c>
      <c r="B10" s="85">
        <v>2</v>
      </c>
      <c r="C10" s="84">
        <v>3</v>
      </c>
      <c r="D10" s="84">
        <v>4</v>
      </c>
      <c r="E10" s="84">
        <v>5</v>
      </c>
      <c r="F10" s="84">
        <v>6</v>
      </c>
      <c r="G10" s="84">
        <v>7</v>
      </c>
    </row>
    <row r="11" spans="1:10" x14ac:dyDescent="0.3">
      <c r="A11" s="53" t="s">
        <v>0</v>
      </c>
      <c r="B11" s="377">
        <f>SUM(B12+B14+B16+B19+B23)</f>
        <v>910948.70999999985</v>
      </c>
      <c r="C11" s="377">
        <f t="shared" ref="C11:E11" si="0">SUM(C12+C14+C16+C19+C23)</f>
        <v>2448283</v>
      </c>
      <c r="D11" s="377">
        <f t="shared" si="0"/>
        <v>0</v>
      </c>
      <c r="E11" s="377">
        <f t="shared" si="0"/>
        <v>1122460.3500000001</v>
      </c>
      <c r="F11" s="371">
        <f>SUM(E11/B11*100)</f>
        <v>123.21883083845636</v>
      </c>
      <c r="G11" s="371" t="e">
        <f>SUM(E11/D11*100)</f>
        <v>#DIV/0!</v>
      </c>
    </row>
    <row r="12" spans="1:10" x14ac:dyDescent="0.3">
      <c r="A12" s="46" t="s">
        <v>34</v>
      </c>
      <c r="B12" s="374">
        <f>SUM(B13)</f>
        <v>9432.1200000000008</v>
      </c>
      <c r="C12" s="368">
        <f>SUM(C13)</f>
        <v>119676</v>
      </c>
      <c r="D12" s="368">
        <f>SUM(D13)</f>
        <v>0</v>
      </c>
      <c r="E12" s="368">
        <f>SUM(E13)</f>
        <v>21110.39</v>
      </c>
      <c r="F12" s="375">
        <f t="shared" ref="F12:F24" si="1">SUM(E12/B12*100)</f>
        <v>223.8138403667468</v>
      </c>
      <c r="G12" s="375" t="e">
        <f t="shared" ref="G12:G24" si="2">SUM(E12/D12*100)</f>
        <v>#DIV/0!</v>
      </c>
    </row>
    <row r="13" spans="1:10" x14ac:dyDescent="0.3">
      <c r="A13" s="38" t="s">
        <v>35</v>
      </c>
      <c r="B13" s="373">
        <v>9432.1200000000008</v>
      </c>
      <c r="C13" s="357">
        <v>119676</v>
      </c>
      <c r="D13" s="357"/>
      <c r="E13" s="357">
        <v>21110.39</v>
      </c>
      <c r="F13" s="364">
        <f t="shared" si="1"/>
        <v>223.8138403667468</v>
      </c>
      <c r="G13" s="364" t="e">
        <f t="shared" si="2"/>
        <v>#DIV/0!</v>
      </c>
    </row>
    <row r="14" spans="1:10" x14ac:dyDescent="0.3">
      <c r="A14" s="46" t="s">
        <v>36</v>
      </c>
      <c r="B14" s="372">
        <f>SUM(B15)</f>
        <v>0</v>
      </c>
      <c r="C14" s="372">
        <f t="shared" ref="C14:E14" si="3">SUM(C15)</f>
        <v>139</v>
      </c>
      <c r="D14" s="372">
        <f t="shared" si="3"/>
        <v>0</v>
      </c>
      <c r="E14" s="372">
        <f t="shared" si="3"/>
        <v>0.01</v>
      </c>
      <c r="F14" s="375" t="e">
        <f t="shared" si="1"/>
        <v>#DIV/0!</v>
      </c>
      <c r="G14" s="375" t="e">
        <f t="shared" si="2"/>
        <v>#DIV/0!</v>
      </c>
    </row>
    <row r="15" spans="1:10" s="115" customFormat="1" x14ac:dyDescent="0.3">
      <c r="A15" s="23" t="s">
        <v>248</v>
      </c>
      <c r="B15" s="373">
        <v>0</v>
      </c>
      <c r="C15" s="357">
        <v>139</v>
      </c>
      <c r="D15" s="345"/>
      <c r="E15" s="345">
        <v>0.01</v>
      </c>
      <c r="F15" s="376"/>
      <c r="G15" s="376"/>
    </row>
    <row r="16" spans="1:10" ht="26.4" x14ac:dyDescent="0.3">
      <c r="A16" s="43" t="s">
        <v>33</v>
      </c>
      <c r="B16" s="374">
        <f>SUM(B17+B18)</f>
        <v>174369.81</v>
      </c>
      <c r="C16" s="368">
        <f>SUM(C17+C18)</f>
        <v>293717</v>
      </c>
      <c r="D16" s="368">
        <f>SUM(D17+D18)</f>
        <v>0</v>
      </c>
      <c r="E16" s="368">
        <f>SUM(E17+E18)</f>
        <v>192311.1</v>
      </c>
      <c r="F16" s="375">
        <f t="shared" si="1"/>
        <v>110.28921807049052</v>
      </c>
      <c r="G16" s="375" t="e">
        <f t="shared" si="2"/>
        <v>#DIV/0!</v>
      </c>
    </row>
    <row r="17" spans="1:12" ht="39.6" x14ac:dyDescent="0.3">
      <c r="A17" s="41" t="s">
        <v>111</v>
      </c>
      <c r="B17" s="373">
        <v>10851.44</v>
      </c>
      <c r="C17" s="357">
        <v>29817</v>
      </c>
      <c r="D17" s="357"/>
      <c r="E17" s="357">
        <v>13672.56</v>
      </c>
      <c r="F17" s="364">
        <f t="shared" si="1"/>
        <v>125.99765561068392</v>
      </c>
      <c r="G17" s="364" t="e">
        <f t="shared" si="2"/>
        <v>#DIV/0!</v>
      </c>
    </row>
    <row r="18" spans="1:12" x14ac:dyDescent="0.3">
      <c r="A18" s="41" t="s">
        <v>247</v>
      </c>
      <c r="B18" s="373">
        <v>163518.37</v>
      </c>
      <c r="C18" s="357">
        <v>263900</v>
      </c>
      <c r="D18" s="357"/>
      <c r="E18" s="357">
        <v>178638.54</v>
      </c>
      <c r="F18" s="364">
        <f t="shared" si="1"/>
        <v>109.24677147894761</v>
      </c>
      <c r="G18" s="364" t="e">
        <f t="shared" si="2"/>
        <v>#DIV/0!</v>
      </c>
    </row>
    <row r="19" spans="1:12" x14ac:dyDescent="0.3">
      <c r="A19" s="52" t="s">
        <v>56</v>
      </c>
      <c r="B19" s="374">
        <f>SUM(B20+B21+B22)</f>
        <v>727067.15999999992</v>
      </c>
      <c r="C19" s="368">
        <f>SUM(C20:C22)</f>
        <v>2029783</v>
      </c>
      <c r="D19" s="368">
        <f>SUM(D20:D22)</f>
        <v>0</v>
      </c>
      <c r="E19" s="368">
        <f>SUM(E20+E21+E22)</f>
        <v>907606.07000000007</v>
      </c>
      <c r="F19" s="375">
        <f t="shared" si="1"/>
        <v>124.83111876487452</v>
      </c>
      <c r="G19" s="375" t="e">
        <f t="shared" si="2"/>
        <v>#DIV/0!</v>
      </c>
    </row>
    <row r="20" spans="1:12" x14ac:dyDescent="0.3">
      <c r="A20" s="41" t="s">
        <v>58</v>
      </c>
      <c r="B20" s="373">
        <v>6944.1</v>
      </c>
      <c r="C20" s="357">
        <v>18744</v>
      </c>
      <c r="D20" s="357"/>
      <c r="E20" s="357">
        <v>7826.6</v>
      </c>
      <c r="F20" s="364">
        <f t="shared" si="1"/>
        <v>112.70863034806527</v>
      </c>
      <c r="G20" s="364" t="e">
        <f t="shared" si="2"/>
        <v>#DIV/0!</v>
      </c>
      <c r="L20" s="91"/>
    </row>
    <row r="21" spans="1:12" x14ac:dyDescent="0.3">
      <c r="A21" s="41" t="s">
        <v>57</v>
      </c>
      <c r="B21" s="373">
        <v>13708.99</v>
      </c>
      <c r="C21" s="357">
        <v>41990</v>
      </c>
      <c r="D21" s="357"/>
      <c r="E21" s="357">
        <v>18972.34</v>
      </c>
      <c r="F21" s="364">
        <f t="shared" si="1"/>
        <v>138.39341920885494</v>
      </c>
      <c r="G21" s="364" t="e">
        <f t="shared" si="2"/>
        <v>#DIV/0!</v>
      </c>
      <c r="L21" s="91"/>
    </row>
    <row r="22" spans="1:12" ht="26.4" x14ac:dyDescent="0.3">
      <c r="A22" s="41" t="s">
        <v>59</v>
      </c>
      <c r="B22" s="373">
        <v>706414.07</v>
      </c>
      <c r="C22" s="357">
        <v>1969049</v>
      </c>
      <c r="D22" s="345"/>
      <c r="E22" s="357">
        <v>880807.13</v>
      </c>
      <c r="F22" s="364">
        <f t="shared" si="1"/>
        <v>124.68708756041624</v>
      </c>
      <c r="G22" s="364" t="e">
        <f t="shared" si="2"/>
        <v>#DIV/0!</v>
      </c>
      <c r="J22" s="89"/>
    </row>
    <row r="23" spans="1:12" x14ac:dyDescent="0.3">
      <c r="A23" s="52" t="s">
        <v>112</v>
      </c>
      <c r="B23" s="374">
        <f>SUM(B24)</f>
        <v>79.62</v>
      </c>
      <c r="C23" s="368">
        <f>SUM(C24)</f>
        <v>4968</v>
      </c>
      <c r="D23" s="356">
        <f>SUM(D24)</f>
        <v>0</v>
      </c>
      <c r="E23" s="356">
        <f>SUM(E24)</f>
        <v>1432.78</v>
      </c>
      <c r="F23" s="375">
        <f t="shared" si="1"/>
        <v>1799.522732981663</v>
      </c>
      <c r="G23" s="375" t="e">
        <f t="shared" si="2"/>
        <v>#DIV/0!</v>
      </c>
      <c r="I23" s="91"/>
    </row>
    <row r="24" spans="1:12" ht="26.4" x14ac:dyDescent="0.3">
      <c r="A24" s="41" t="s">
        <v>113</v>
      </c>
      <c r="B24" s="373">
        <v>79.62</v>
      </c>
      <c r="C24" s="357">
        <v>4968</v>
      </c>
      <c r="D24" s="357"/>
      <c r="E24" s="357">
        <v>1432.78</v>
      </c>
      <c r="F24" s="364">
        <f t="shared" si="1"/>
        <v>1799.522732981663</v>
      </c>
      <c r="G24" s="364" t="e">
        <f t="shared" si="2"/>
        <v>#DIV/0!</v>
      </c>
      <c r="K24" s="91"/>
    </row>
    <row r="25" spans="1:12" x14ac:dyDescent="0.3">
      <c r="A25" s="12"/>
      <c r="B25" s="373"/>
      <c r="C25" s="357"/>
      <c r="D25" s="357"/>
      <c r="E25" s="357"/>
      <c r="F25" s="360"/>
      <c r="G25" s="360"/>
    </row>
    <row r="27" spans="1:12" ht="15.6" x14ac:dyDescent="0.3">
      <c r="A27" s="470" t="s">
        <v>124</v>
      </c>
      <c r="B27" s="470"/>
      <c r="C27" s="470"/>
      <c r="D27" s="470"/>
      <c r="E27" s="470"/>
      <c r="F27" s="470"/>
      <c r="G27" s="62"/>
    </row>
    <row r="28" spans="1:12" ht="15.75" customHeight="1" x14ac:dyDescent="0.3">
      <c r="A28" s="22"/>
      <c r="B28" s="22"/>
      <c r="C28" s="22"/>
      <c r="D28" s="22"/>
      <c r="E28" s="5"/>
      <c r="F28" s="5"/>
      <c r="G28" s="5"/>
    </row>
    <row r="29" spans="1:12" ht="26.4" x14ac:dyDescent="0.3">
      <c r="A29" s="3" t="s">
        <v>32</v>
      </c>
      <c r="B29" s="97" t="s">
        <v>276</v>
      </c>
      <c r="C29" s="3" t="s">
        <v>273</v>
      </c>
      <c r="D29" s="3" t="s">
        <v>274</v>
      </c>
      <c r="E29" s="3" t="s">
        <v>275</v>
      </c>
      <c r="F29" s="3" t="s">
        <v>121</v>
      </c>
      <c r="G29" s="3" t="s">
        <v>254</v>
      </c>
      <c r="J29" s="89"/>
    </row>
    <row r="30" spans="1:12" x14ac:dyDescent="0.3">
      <c r="A30" s="84">
        <v>1</v>
      </c>
      <c r="B30" s="85">
        <v>2</v>
      </c>
      <c r="C30" s="84">
        <v>3</v>
      </c>
      <c r="D30" s="84">
        <v>4</v>
      </c>
      <c r="E30" s="84">
        <v>5</v>
      </c>
      <c r="F30" s="84">
        <v>6</v>
      </c>
      <c r="G30" s="84">
        <v>7</v>
      </c>
    </row>
    <row r="31" spans="1:12" x14ac:dyDescent="0.3">
      <c r="A31" s="53" t="s">
        <v>1</v>
      </c>
      <c r="B31" s="377">
        <f>SUM(B32+B34+B36+B39+B43)</f>
        <v>920983.44</v>
      </c>
      <c r="C31" s="377">
        <f>SUM(C32+C34+C36+C39+C43+C45)</f>
        <v>2448283</v>
      </c>
      <c r="D31" s="377">
        <f t="shared" ref="D31" si="4">SUM(D32+D36+D39+D43+D45)</f>
        <v>0</v>
      </c>
      <c r="E31" s="377">
        <f>SUM(E32+E34+E36+E39+E43+E45)</f>
        <v>1117421.04</v>
      </c>
      <c r="F31" s="371">
        <f>SUM(E31/B31*100)</f>
        <v>121.32911314887487</v>
      </c>
      <c r="G31" s="371">
        <f>SUM(E31/C31*100)</f>
        <v>45.641008004385114</v>
      </c>
    </row>
    <row r="32" spans="1:12" x14ac:dyDescent="0.3">
      <c r="A32" s="46" t="s">
        <v>34</v>
      </c>
      <c r="B32" s="372">
        <f>SUM(B33)</f>
        <v>9432.1200000000008</v>
      </c>
      <c r="C32" s="356">
        <f>SUM(C33)</f>
        <v>119676</v>
      </c>
      <c r="D32" s="356">
        <f>SUM(D33)</f>
        <v>0</v>
      </c>
      <c r="E32" s="356">
        <f>SUM(E33)</f>
        <v>21110.39</v>
      </c>
      <c r="F32" s="428">
        <f t="shared" ref="F32:F44" si="5">SUM(E32/B32*100)</f>
        <v>223.8138403667468</v>
      </c>
      <c r="G32" s="428">
        <f t="shared" ref="G32:G45" si="6">SUM(E32/C32*100)</f>
        <v>17.63961863698653</v>
      </c>
    </row>
    <row r="33" spans="1:11" ht="15.75" customHeight="1" x14ac:dyDescent="0.3">
      <c r="A33" s="38" t="s">
        <v>35</v>
      </c>
      <c r="B33" s="373">
        <v>9432.1200000000008</v>
      </c>
      <c r="C33" s="357">
        <v>119676</v>
      </c>
      <c r="D33" s="357"/>
      <c r="E33" s="357">
        <v>21110.39</v>
      </c>
      <c r="F33" s="364">
        <f t="shared" si="5"/>
        <v>223.8138403667468</v>
      </c>
      <c r="G33" s="364">
        <f t="shared" si="6"/>
        <v>17.63961863698653</v>
      </c>
    </row>
    <row r="34" spans="1:11" x14ac:dyDescent="0.3">
      <c r="A34" s="46" t="s">
        <v>36</v>
      </c>
      <c r="B34" s="374">
        <f>SUM(B35)</f>
        <v>13.66</v>
      </c>
      <c r="C34" s="368">
        <f>SUM(C35)</f>
        <v>139</v>
      </c>
      <c r="D34" s="368">
        <f>SUM(D35)</f>
        <v>0</v>
      </c>
      <c r="E34" s="368">
        <f>SUM(E35)</f>
        <v>34.119999999999997</v>
      </c>
      <c r="F34" s="375">
        <f t="shared" si="5"/>
        <v>249.78038067349922</v>
      </c>
      <c r="G34" s="375">
        <f t="shared" si="6"/>
        <v>24.546762589928058</v>
      </c>
    </row>
    <row r="35" spans="1:11" x14ac:dyDescent="0.3">
      <c r="A35" s="23" t="s">
        <v>55</v>
      </c>
      <c r="B35" s="373">
        <v>13.66</v>
      </c>
      <c r="C35" s="357">
        <v>139</v>
      </c>
      <c r="D35" s="357"/>
      <c r="E35" s="357">
        <v>34.119999999999997</v>
      </c>
      <c r="F35" s="364">
        <f t="shared" si="5"/>
        <v>249.78038067349922</v>
      </c>
      <c r="G35" s="364">
        <f t="shared" si="6"/>
        <v>24.546762589928058</v>
      </c>
      <c r="I35" s="91"/>
    </row>
    <row r="36" spans="1:11" ht="26.4" x14ac:dyDescent="0.3">
      <c r="A36" s="43" t="s">
        <v>33</v>
      </c>
      <c r="B36" s="374">
        <f>SUM(B37+B38)</f>
        <v>173822.87</v>
      </c>
      <c r="C36" s="368">
        <f>SUM(C37+C38)</f>
        <v>293717</v>
      </c>
      <c r="D36" s="368">
        <f>SUM(D37+D38)</f>
        <v>0</v>
      </c>
      <c r="E36" s="368">
        <f>SUM(E37+E38)</f>
        <v>191531.6</v>
      </c>
      <c r="F36" s="375">
        <f t="shared" si="5"/>
        <v>110.18780209991932</v>
      </c>
      <c r="G36" s="375">
        <f t="shared" si="6"/>
        <v>65.20957247963176</v>
      </c>
      <c r="I36" s="459"/>
      <c r="J36" s="459"/>
    </row>
    <row r="37" spans="1:11" ht="39.6" x14ac:dyDescent="0.3">
      <c r="A37" s="41" t="s">
        <v>111</v>
      </c>
      <c r="B37" s="373">
        <v>10304.5</v>
      </c>
      <c r="C37" s="357">
        <v>29817</v>
      </c>
      <c r="D37" s="357"/>
      <c r="E37" s="357">
        <v>12893.06</v>
      </c>
      <c r="F37" s="364">
        <f t="shared" si="5"/>
        <v>125.12067543306323</v>
      </c>
      <c r="G37" s="364">
        <f t="shared" si="6"/>
        <v>43.240634537344469</v>
      </c>
    </row>
    <row r="38" spans="1:11" x14ac:dyDescent="0.3">
      <c r="A38" s="41" t="s">
        <v>247</v>
      </c>
      <c r="B38" s="373">
        <v>163518.37</v>
      </c>
      <c r="C38" s="357">
        <v>263900</v>
      </c>
      <c r="D38" s="357"/>
      <c r="E38" s="357">
        <v>178638.54</v>
      </c>
      <c r="F38" s="364">
        <f t="shared" si="5"/>
        <v>109.24677147894761</v>
      </c>
      <c r="G38" s="364">
        <f t="shared" si="6"/>
        <v>67.691754452444115</v>
      </c>
      <c r="K38" s="91"/>
    </row>
    <row r="39" spans="1:11" x14ac:dyDescent="0.3">
      <c r="A39" s="52" t="s">
        <v>56</v>
      </c>
      <c r="B39" s="374">
        <f>SUM(B40:B42)</f>
        <v>736376.53999999992</v>
      </c>
      <c r="C39" s="368">
        <f>SUM(C40:C42)</f>
        <v>2029783</v>
      </c>
      <c r="D39" s="368">
        <f>SUM(D40:D42)</f>
        <v>0</v>
      </c>
      <c r="E39" s="368">
        <f>SUM(E40+E41+E42)</f>
        <v>903178.22</v>
      </c>
      <c r="F39" s="375">
        <f t="shared" si="5"/>
        <v>122.65168306421062</v>
      </c>
      <c r="G39" s="375">
        <f t="shared" si="6"/>
        <v>44.496294431473707</v>
      </c>
    </row>
    <row r="40" spans="1:11" x14ac:dyDescent="0.3">
      <c r="A40" s="41" t="s">
        <v>58</v>
      </c>
      <c r="B40" s="373">
        <v>6944.1</v>
      </c>
      <c r="C40" s="357">
        <v>18744</v>
      </c>
      <c r="D40" s="357"/>
      <c r="E40" s="357">
        <v>7826.6</v>
      </c>
      <c r="F40" s="364">
        <f t="shared" si="5"/>
        <v>112.70863034806527</v>
      </c>
      <c r="G40" s="364">
        <f t="shared" si="6"/>
        <v>41.755228339735382</v>
      </c>
    </row>
    <row r="41" spans="1:11" x14ac:dyDescent="0.3">
      <c r="A41" s="41" t="s">
        <v>57</v>
      </c>
      <c r="B41" s="373">
        <v>13708.99</v>
      </c>
      <c r="C41" s="357">
        <v>41990</v>
      </c>
      <c r="D41" s="357"/>
      <c r="E41" s="357">
        <v>18972.34</v>
      </c>
      <c r="F41" s="364">
        <f t="shared" si="5"/>
        <v>138.39341920885494</v>
      </c>
      <c r="G41" s="364">
        <f t="shared" si="6"/>
        <v>45.182995951417006</v>
      </c>
    </row>
    <row r="42" spans="1:11" ht="26.4" x14ac:dyDescent="0.3">
      <c r="A42" s="41" t="s">
        <v>59</v>
      </c>
      <c r="B42" s="373">
        <v>715723.45</v>
      </c>
      <c r="C42" s="357">
        <v>1969049</v>
      </c>
      <c r="D42" s="357"/>
      <c r="E42" s="357">
        <v>876379.28</v>
      </c>
      <c r="F42" s="364">
        <f t="shared" si="5"/>
        <v>122.44663493979415</v>
      </c>
      <c r="G42" s="364">
        <f t="shared" si="6"/>
        <v>44.507743585863025</v>
      </c>
    </row>
    <row r="43" spans="1:11" x14ac:dyDescent="0.3">
      <c r="A43" s="52" t="s">
        <v>112</v>
      </c>
      <c r="B43" s="374">
        <f>SUM(B44)</f>
        <v>1338.25</v>
      </c>
      <c r="C43" s="368">
        <f>SUM(C44)</f>
        <v>4968</v>
      </c>
      <c r="D43" s="368">
        <f>SUM(D44)</f>
        <v>0</v>
      </c>
      <c r="E43" s="368">
        <f>SUM(E44)</f>
        <v>1566.71</v>
      </c>
      <c r="F43" s="375">
        <f t="shared" si="5"/>
        <v>117.07154866430038</v>
      </c>
      <c r="G43" s="375">
        <f t="shared" si="6"/>
        <v>31.536030595813202</v>
      </c>
      <c r="I43" s="91"/>
      <c r="K43" s="89"/>
    </row>
    <row r="44" spans="1:11" ht="26.4" x14ac:dyDescent="0.3">
      <c r="A44" s="41" t="s">
        <v>113</v>
      </c>
      <c r="B44" s="373">
        <v>1338.25</v>
      </c>
      <c r="C44" s="357">
        <v>4968</v>
      </c>
      <c r="D44" s="357"/>
      <c r="E44" s="357">
        <v>1566.71</v>
      </c>
      <c r="F44" s="364">
        <f t="shared" si="5"/>
        <v>117.07154866430038</v>
      </c>
      <c r="G44" s="364">
        <f t="shared" si="6"/>
        <v>31.536030595813202</v>
      </c>
    </row>
    <row r="45" spans="1:11" x14ac:dyDescent="0.3">
      <c r="A45" s="395"/>
      <c r="B45" s="396"/>
      <c r="C45" s="397"/>
      <c r="D45" s="397"/>
      <c r="E45" s="397"/>
      <c r="F45" s="429"/>
      <c r="G45" s="375" t="e">
        <f t="shared" si="6"/>
        <v>#DIV/0!</v>
      </c>
    </row>
  </sheetData>
  <mergeCells count="5">
    <mergeCell ref="A3:F3"/>
    <mergeCell ref="A5:F5"/>
    <mergeCell ref="A7:F7"/>
    <mergeCell ref="A27:F27"/>
    <mergeCell ref="A1:J1"/>
  </mergeCells>
  <pageMargins left="0.7" right="0.7" top="0.75" bottom="0.75" header="0.3" footer="0.3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opLeftCell="A4" workbookViewId="0">
      <selection activeCell="B14" sqref="B14"/>
    </sheetView>
  </sheetViews>
  <sheetFormatPr defaultRowHeight="14.4" x14ac:dyDescent="0.3"/>
  <cols>
    <col min="1" max="1" width="37.6640625" customWidth="1"/>
    <col min="2" max="5" width="25.33203125" customWidth="1"/>
    <col min="6" max="6" width="16.6640625" customWidth="1"/>
    <col min="7" max="7" width="15.5546875" customWidth="1"/>
  </cols>
  <sheetData>
    <row r="1" spans="1:11" ht="42" customHeight="1" x14ac:dyDescent="0.3">
      <c r="A1" s="470"/>
      <c r="B1" s="470"/>
      <c r="C1" s="470"/>
      <c r="D1" s="470"/>
      <c r="E1" s="470"/>
      <c r="F1" s="470"/>
      <c r="G1" s="470"/>
      <c r="H1" s="470"/>
      <c r="I1" s="470"/>
      <c r="J1" s="470"/>
      <c r="K1" s="470"/>
    </row>
    <row r="2" spans="1:11" ht="18" customHeight="1" x14ac:dyDescent="0.3">
      <c r="A2" s="4"/>
      <c r="B2" s="4"/>
      <c r="C2" s="22"/>
      <c r="D2" s="4"/>
      <c r="E2" s="4"/>
      <c r="F2" s="4"/>
      <c r="G2" s="22"/>
    </row>
    <row r="3" spans="1:11" ht="15.6" x14ac:dyDescent="0.3">
      <c r="A3" s="470"/>
      <c r="B3" s="470"/>
      <c r="C3" s="470"/>
      <c r="D3" s="470"/>
      <c r="E3" s="471"/>
      <c r="F3" s="471"/>
      <c r="G3" s="66"/>
    </row>
    <row r="4" spans="1:11" ht="17.399999999999999" x14ac:dyDescent="0.3">
      <c r="A4" s="4"/>
      <c r="B4" s="4"/>
      <c r="C4" s="4"/>
      <c r="D4" s="4"/>
      <c r="E4" s="5"/>
      <c r="F4" s="5"/>
      <c r="G4" s="5"/>
    </row>
    <row r="5" spans="1:11" ht="18" customHeight="1" x14ac:dyDescent="0.3">
      <c r="A5" s="470"/>
      <c r="B5" s="472"/>
      <c r="C5" s="472"/>
      <c r="D5" s="472"/>
      <c r="E5" s="472"/>
      <c r="F5" s="472"/>
      <c r="G5" s="67"/>
    </row>
    <row r="6" spans="1:11" ht="17.399999999999999" x14ac:dyDescent="0.3">
      <c r="A6" s="4"/>
      <c r="B6" s="4"/>
      <c r="C6" s="4"/>
      <c r="D6" s="4"/>
      <c r="E6" s="5"/>
      <c r="F6" s="5"/>
      <c r="G6" s="5"/>
    </row>
    <row r="7" spans="1:11" ht="15.6" x14ac:dyDescent="0.3">
      <c r="A7" s="470" t="s">
        <v>125</v>
      </c>
      <c r="B7" s="491"/>
      <c r="C7" s="491"/>
      <c r="D7" s="491"/>
      <c r="E7" s="491"/>
      <c r="F7" s="491"/>
      <c r="G7" s="68"/>
    </row>
    <row r="8" spans="1:11" ht="17.399999999999999" x14ac:dyDescent="0.3">
      <c r="A8" s="4"/>
      <c r="B8" s="4"/>
      <c r="C8" s="4"/>
      <c r="D8" s="4"/>
      <c r="E8" s="5"/>
      <c r="F8" s="5"/>
      <c r="G8" s="5"/>
    </row>
    <row r="9" spans="1:11" ht="26.4" x14ac:dyDescent="0.3">
      <c r="A9" s="3" t="s">
        <v>32</v>
      </c>
      <c r="B9" s="3" t="s">
        <v>264</v>
      </c>
      <c r="C9" s="3" t="s">
        <v>271</v>
      </c>
      <c r="D9" s="3" t="s">
        <v>266</v>
      </c>
      <c r="E9" s="3" t="s">
        <v>267</v>
      </c>
      <c r="F9" s="3" t="s">
        <v>139</v>
      </c>
      <c r="G9" s="3" t="s">
        <v>255</v>
      </c>
    </row>
    <row r="10" spans="1:11" s="92" customFormat="1" x14ac:dyDescent="0.3">
      <c r="A10" s="84">
        <v>1</v>
      </c>
      <c r="B10" s="85">
        <v>2</v>
      </c>
      <c r="C10" s="84">
        <v>3</v>
      </c>
      <c r="D10" s="84">
        <v>4</v>
      </c>
      <c r="E10" s="84">
        <v>5</v>
      </c>
      <c r="F10" s="84">
        <v>6</v>
      </c>
      <c r="G10" s="84">
        <v>7</v>
      </c>
    </row>
    <row r="11" spans="1:11" ht="15.75" customHeight="1" x14ac:dyDescent="0.3">
      <c r="A11" s="54" t="s">
        <v>10</v>
      </c>
      <c r="B11" s="378">
        <f>SUM(B12)</f>
        <v>920983.44000000006</v>
      </c>
      <c r="C11" s="343">
        <f>SUM(C12)</f>
        <v>2448283</v>
      </c>
      <c r="D11" s="343">
        <f>SUM(D12)</f>
        <v>0</v>
      </c>
      <c r="E11" s="343">
        <f>SUM(E12)</f>
        <v>1117421.0399999998</v>
      </c>
      <c r="F11" s="343">
        <f>SUM(E11/B11*100)</f>
        <v>121.32911314887482</v>
      </c>
      <c r="G11" s="343">
        <f>SUM(E11/C11*100)</f>
        <v>45.641008004385107</v>
      </c>
    </row>
    <row r="12" spans="1:11" ht="15.75" customHeight="1" x14ac:dyDescent="0.3">
      <c r="A12" s="51" t="s">
        <v>51</v>
      </c>
      <c r="B12" s="379">
        <f>SUM(B13:B15)</f>
        <v>920983.44000000006</v>
      </c>
      <c r="C12" s="380">
        <f>SUM(C13:C15)</f>
        <v>2448283</v>
      </c>
      <c r="D12" s="380">
        <f>SUM(D13:D15)</f>
        <v>0</v>
      </c>
      <c r="E12" s="430">
        <f>SUM(E13:E15)</f>
        <v>1117421.0399999998</v>
      </c>
      <c r="F12" s="430">
        <f t="shared" ref="F12:F15" si="0">SUM(E12/B12*100)</f>
        <v>121.32911314887482</v>
      </c>
      <c r="G12" s="380">
        <f t="shared" ref="G12:G15" si="1">SUM(E12/C12*100)</f>
        <v>45.641008004385107</v>
      </c>
    </row>
    <row r="13" spans="1:11" ht="26.4" x14ac:dyDescent="0.3">
      <c r="A13" s="17" t="s">
        <v>52</v>
      </c>
      <c r="B13" s="373">
        <v>900157.01</v>
      </c>
      <c r="C13" s="357">
        <v>2367517</v>
      </c>
      <c r="D13" s="357"/>
      <c r="E13" s="357">
        <v>1079947.17</v>
      </c>
      <c r="F13" s="357">
        <f t="shared" si="0"/>
        <v>119.97320000874068</v>
      </c>
      <c r="G13" s="357">
        <f t="shared" si="1"/>
        <v>45.615181221507598</v>
      </c>
    </row>
    <row r="14" spans="1:11" x14ac:dyDescent="0.3">
      <c r="A14" s="16" t="s">
        <v>53</v>
      </c>
      <c r="B14" s="373">
        <v>1987.65</v>
      </c>
      <c r="C14" s="357">
        <v>1792</v>
      </c>
      <c r="D14" s="357"/>
      <c r="E14" s="357">
        <v>1791.45</v>
      </c>
      <c r="F14" s="357">
        <f t="shared" si="0"/>
        <v>90.12904686438759</v>
      </c>
      <c r="G14" s="357">
        <f t="shared" si="1"/>
        <v>99.969308035714292</v>
      </c>
    </row>
    <row r="15" spans="1:11" ht="26.4" x14ac:dyDescent="0.3">
      <c r="A15" s="40" t="s">
        <v>54</v>
      </c>
      <c r="B15" s="373">
        <v>18838.78</v>
      </c>
      <c r="C15" s="357">
        <v>78974</v>
      </c>
      <c r="D15" s="357"/>
      <c r="E15" s="357">
        <v>35682.42</v>
      </c>
      <c r="F15" s="357">
        <f t="shared" si="0"/>
        <v>189.40939912244846</v>
      </c>
      <c r="G15" s="357">
        <f t="shared" si="1"/>
        <v>45.182490439891609</v>
      </c>
    </row>
    <row r="16" spans="1:11" x14ac:dyDescent="0.3">
      <c r="A16" s="11"/>
      <c r="B16" s="8"/>
      <c r="C16" s="9"/>
      <c r="D16" s="9"/>
      <c r="E16" s="9"/>
      <c r="F16" s="10"/>
      <c r="G16" s="10"/>
    </row>
    <row r="17" spans="1:7" x14ac:dyDescent="0.3">
      <c r="A17" s="18"/>
      <c r="B17" s="8"/>
      <c r="C17" s="9"/>
      <c r="D17" s="9"/>
      <c r="E17" s="9"/>
      <c r="F17" s="10"/>
      <c r="G17" s="10"/>
    </row>
  </sheetData>
  <mergeCells count="4">
    <mergeCell ref="A3:F3"/>
    <mergeCell ref="A5:F5"/>
    <mergeCell ref="A7:F7"/>
    <mergeCell ref="A1:K1"/>
  </mergeCells>
  <pageMargins left="0.7" right="0.7" top="0.75" bottom="0.75" header="0.3" footer="0.3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workbookViewId="0">
      <selection activeCell="G7" sqref="G7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7" width="25.33203125" customWidth="1"/>
    <col min="8" max="8" width="16" customWidth="1"/>
    <col min="9" max="9" width="11.6640625" customWidth="1"/>
  </cols>
  <sheetData>
    <row r="1" spans="1:9" ht="42" customHeight="1" x14ac:dyDescent="0.3">
      <c r="A1" s="470"/>
      <c r="B1" s="470"/>
      <c r="C1" s="470"/>
      <c r="D1" s="470"/>
      <c r="E1" s="470"/>
      <c r="F1" s="470"/>
      <c r="G1" s="470"/>
      <c r="H1" s="470"/>
    </row>
    <row r="2" spans="1:9" ht="18" customHeight="1" x14ac:dyDescent="0.3">
      <c r="A2" s="4"/>
      <c r="B2" s="4"/>
      <c r="C2" s="4"/>
      <c r="D2" s="4"/>
      <c r="E2" s="4"/>
      <c r="F2" s="4"/>
      <c r="G2" s="4"/>
      <c r="H2" s="4"/>
    </row>
    <row r="3" spans="1:9" ht="15.75" customHeight="1" x14ac:dyDescent="0.3">
      <c r="A3" s="470" t="s">
        <v>13</v>
      </c>
      <c r="B3" s="470"/>
      <c r="C3" s="470"/>
      <c r="D3" s="470"/>
      <c r="E3" s="470"/>
      <c r="F3" s="470"/>
      <c r="G3" s="470"/>
      <c r="H3" s="470"/>
    </row>
    <row r="4" spans="1:9" ht="17.399999999999999" x14ac:dyDescent="0.3">
      <c r="A4" s="4"/>
      <c r="B4" s="4"/>
      <c r="C4" s="4"/>
      <c r="D4" s="4"/>
      <c r="E4" s="4"/>
      <c r="F4" s="4"/>
      <c r="G4" s="5"/>
      <c r="H4" s="5"/>
    </row>
    <row r="5" spans="1:9" ht="18" customHeight="1" x14ac:dyDescent="0.3">
      <c r="A5" s="470" t="s">
        <v>38</v>
      </c>
      <c r="B5" s="470"/>
      <c r="C5" s="470"/>
      <c r="D5" s="470"/>
      <c r="E5" s="470"/>
      <c r="F5" s="470"/>
      <c r="G5" s="470"/>
      <c r="H5" s="470"/>
    </row>
    <row r="6" spans="1:9" ht="17.399999999999999" x14ac:dyDescent="0.3">
      <c r="A6" s="4"/>
      <c r="B6" s="4"/>
      <c r="C6" s="4"/>
      <c r="D6" s="4"/>
      <c r="E6" s="4"/>
      <c r="F6" s="4"/>
      <c r="G6" s="5"/>
      <c r="H6" s="5"/>
    </row>
    <row r="7" spans="1:9" ht="26.4" x14ac:dyDescent="0.3">
      <c r="A7" s="3" t="s">
        <v>3</v>
      </c>
      <c r="B7" s="97" t="s">
        <v>4</v>
      </c>
      <c r="C7" s="97" t="s">
        <v>24</v>
      </c>
      <c r="D7" s="3" t="s">
        <v>264</v>
      </c>
      <c r="E7" s="3" t="s">
        <v>271</v>
      </c>
      <c r="F7" s="3" t="s">
        <v>266</v>
      </c>
      <c r="G7" s="3" t="s">
        <v>267</v>
      </c>
      <c r="H7" s="3" t="s">
        <v>139</v>
      </c>
      <c r="I7" s="3" t="s">
        <v>239</v>
      </c>
    </row>
    <row r="8" spans="1:9" x14ac:dyDescent="0.3">
      <c r="A8" s="31"/>
      <c r="B8" s="32"/>
      <c r="C8" s="30" t="s">
        <v>40</v>
      </c>
      <c r="D8" s="32"/>
      <c r="E8" s="31"/>
      <c r="F8" s="31"/>
      <c r="G8" s="31"/>
      <c r="H8" s="31"/>
      <c r="I8" s="118"/>
    </row>
    <row r="9" spans="1:9" ht="26.4" x14ac:dyDescent="0.3">
      <c r="A9" s="11">
        <v>8</v>
      </c>
      <c r="B9" s="11"/>
      <c r="C9" s="11" t="s">
        <v>11</v>
      </c>
      <c r="D9" s="8"/>
      <c r="E9" s="9"/>
      <c r="F9" s="9"/>
      <c r="G9" s="9"/>
      <c r="H9" s="9"/>
      <c r="I9" s="118"/>
    </row>
    <row r="10" spans="1:9" x14ac:dyDescent="0.3">
      <c r="A10" s="11"/>
      <c r="B10" s="15">
        <v>84</v>
      </c>
      <c r="C10" s="15" t="s">
        <v>17</v>
      </c>
      <c r="D10" s="8"/>
      <c r="E10" s="9"/>
      <c r="F10" s="9"/>
      <c r="G10" s="9"/>
      <c r="H10" s="9"/>
      <c r="I10" s="118"/>
    </row>
    <row r="11" spans="1:9" x14ac:dyDescent="0.3">
      <c r="A11" s="11"/>
      <c r="B11" s="15"/>
      <c r="C11" s="33"/>
      <c r="D11" s="8"/>
      <c r="E11" s="9"/>
      <c r="F11" s="9"/>
      <c r="G11" s="9"/>
      <c r="H11" s="9"/>
      <c r="I11" s="118"/>
    </row>
    <row r="12" spans="1:9" x14ac:dyDescent="0.3">
      <c r="A12" s="11"/>
      <c r="B12" s="15"/>
      <c r="C12" s="30" t="s">
        <v>43</v>
      </c>
      <c r="D12" s="8"/>
      <c r="E12" s="9"/>
      <c r="F12" s="9"/>
      <c r="G12" s="9"/>
      <c r="H12" s="9"/>
      <c r="I12" s="118"/>
    </row>
    <row r="13" spans="1:9" ht="26.4" x14ac:dyDescent="0.3">
      <c r="A13" s="13">
        <v>5</v>
      </c>
      <c r="B13" s="14"/>
      <c r="C13" s="23" t="s">
        <v>12</v>
      </c>
      <c r="D13" s="8"/>
      <c r="E13" s="9"/>
      <c r="F13" s="9"/>
      <c r="G13" s="9"/>
      <c r="H13" s="9"/>
      <c r="I13" s="118"/>
    </row>
    <row r="14" spans="1:9" ht="26.4" x14ac:dyDescent="0.3">
      <c r="A14" s="15"/>
      <c r="B14" s="15">
        <v>54</v>
      </c>
      <c r="C14" s="24" t="s">
        <v>18</v>
      </c>
      <c r="D14" s="8"/>
      <c r="E14" s="9"/>
      <c r="F14" s="9"/>
      <c r="G14" s="9"/>
      <c r="H14" s="10"/>
      <c r="I14" s="118"/>
    </row>
    <row r="15" spans="1:9" x14ac:dyDescent="0.3">
      <c r="I15" s="115"/>
    </row>
    <row r="16" spans="1:9" x14ac:dyDescent="0.3">
      <c r="I16" s="115"/>
    </row>
    <row r="17" spans="9:9" x14ac:dyDescent="0.3">
      <c r="I17" s="115"/>
    </row>
    <row r="18" spans="9:9" x14ac:dyDescent="0.3">
      <c r="I18" s="115"/>
    </row>
    <row r="19" spans="9:9" x14ac:dyDescent="0.3">
      <c r="I19" s="115"/>
    </row>
    <row r="20" spans="9:9" x14ac:dyDescent="0.3">
      <c r="I20" s="115"/>
    </row>
    <row r="21" spans="9:9" x14ac:dyDescent="0.3">
      <c r="I21" s="115"/>
    </row>
    <row r="22" spans="9:9" x14ac:dyDescent="0.3">
      <c r="I22" s="115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workbookViewId="0">
      <selection activeCell="E7" sqref="E7"/>
    </sheetView>
  </sheetViews>
  <sheetFormatPr defaultRowHeight="14.4" x14ac:dyDescent="0.3"/>
  <cols>
    <col min="1" max="5" width="25.33203125" customWidth="1"/>
    <col min="6" max="6" width="16.33203125" customWidth="1"/>
    <col min="7" max="7" width="10.21875" customWidth="1"/>
  </cols>
  <sheetData>
    <row r="1" spans="1:7" ht="42" customHeight="1" x14ac:dyDescent="0.3">
      <c r="A1" s="470"/>
      <c r="B1" s="470"/>
      <c r="C1" s="470"/>
      <c r="D1" s="470"/>
      <c r="E1" s="470"/>
      <c r="F1" s="470"/>
    </row>
    <row r="2" spans="1:7" ht="18" customHeight="1" x14ac:dyDescent="0.3">
      <c r="A2" s="22"/>
      <c r="B2" s="22"/>
      <c r="C2" s="22"/>
      <c r="D2" s="22"/>
      <c r="E2" s="22"/>
      <c r="F2" s="22"/>
    </row>
    <row r="3" spans="1:7" ht="15.75" customHeight="1" x14ac:dyDescent="0.3">
      <c r="A3" s="470" t="s">
        <v>13</v>
      </c>
      <c r="B3" s="470"/>
      <c r="C3" s="470"/>
      <c r="D3" s="470"/>
      <c r="E3" s="470"/>
      <c r="F3" s="470"/>
    </row>
    <row r="4" spans="1:7" ht="17.399999999999999" x14ac:dyDescent="0.3">
      <c r="A4" s="22"/>
      <c r="B4" s="22"/>
      <c r="C4" s="22"/>
      <c r="D4" s="22"/>
      <c r="E4" s="5"/>
      <c r="F4" s="5"/>
    </row>
    <row r="5" spans="1:7" ht="18" customHeight="1" x14ac:dyDescent="0.3">
      <c r="A5" s="470" t="s">
        <v>39</v>
      </c>
      <c r="B5" s="470"/>
      <c r="C5" s="470"/>
      <c r="D5" s="470"/>
      <c r="E5" s="470"/>
      <c r="F5" s="470"/>
    </row>
    <row r="6" spans="1:7" ht="17.399999999999999" x14ac:dyDescent="0.3">
      <c r="A6" s="22"/>
      <c r="B6" s="22"/>
      <c r="C6" s="22"/>
      <c r="D6" s="22"/>
      <c r="E6" s="5"/>
      <c r="F6" s="5"/>
    </row>
    <row r="7" spans="1:7" ht="26.4" x14ac:dyDescent="0.3">
      <c r="A7" s="97" t="s">
        <v>32</v>
      </c>
      <c r="B7" s="3" t="s">
        <v>264</v>
      </c>
      <c r="C7" s="3" t="s">
        <v>271</v>
      </c>
      <c r="D7" s="3" t="s">
        <v>266</v>
      </c>
      <c r="E7" s="3" t="s">
        <v>267</v>
      </c>
      <c r="F7" s="3" t="s">
        <v>139</v>
      </c>
      <c r="G7" s="3" t="s">
        <v>239</v>
      </c>
    </row>
    <row r="8" spans="1:7" x14ac:dyDescent="0.3">
      <c r="A8" s="11" t="s">
        <v>40</v>
      </c>
      <c r="B8" s="8"/>
      <c r="C8" s="9"/>
      <c r="D8" s="9"/>
      <c r="E8" s="9"/>
      <c r="F8" s="9"/>
      <c r="G8" s="118"/>
    </row>
    <row r="9" spans="1:7" ht="26.4" x14ac:dyDescent="0.3">
      <c r="A9" s="11" t="s">
        <v>41</v>
      </c>
      <c r="B9" s="8"/>
      <c r="C9" s="9"/>
      <c r="D9" s="9"/>
      <c r="E9" s="9"/>
      <c r="F9" s="9"/>
      <c r="G9" s="118"/>
    </row>
    <row r="10" spans="1:7" ht="26.4" x14ac:dyDescent="0.3">
      <c r="A10" s="17" t="s">
        <v>42</v>
      </c>
      <c r="B10" s="8"/>
      <c r="C10" s="9"/>
      <c r="D10" s="9"/>
      <c r="E10" s="9"/>
      <c r="F10" s="9"/>
      <c r="G10" s="118"/>
    </row>
    <row r="11" spans="1:7" x14ac:dyDescent="0.3">
      <c r="A11" s="17"/>
      <c r="B11" s="8"/>
      <c r="C11" s="9"/>
      <c r="D11" s="9"/>
      <c r="E11" s="9"/>
      <c r="F11" s="9"/>
      <c r="G11" s="118"/>
    </row>
    <row r="12" spans="1:7" x14ac:dyDescent="0.3">
      <c r="A12" s="11" t="s">
        <v>43</v>
      </c>
      <c r="B12" s="8"/>
      <c r="C12" s="9"/>
      <c r="D12" s="9"/>
      <c r="E12" s="9"/>
      <c r="F12" s="9"/>
      <c r="G12" s="118"/>
    </row>
    <row r="13" spans="1:7" x14ac:dyDescent="0.3">
      <c r="A13" s="23" t="s">
        <v>34</v>
      </c>
      <c r="B13" s="8"/>
      <c r="C13" s="9"/>
      <c r="D13" s="9"/>
      <c r="E13" s="9"/>
      <c r="F13" s="9"/>
      <c r="G13" s="118"/>
    </row>
    <row r="14" spans="1:7" x14ac:dyDescent="0.3">
      <c r="A14" s="12" t="s">
        <v>35</v>
      </c>
      <c r="B14" s="8"/>
      <c r="C14" s="9"/>
      <c r="D14" s="9"/>
      <c r="E14" s="9"/>
      <c r="F14" s="10"/>
      <c r="G14" s="118"/>
    </row>
    <row r="15" spans="1:7" x14ac:dyDescent="0.3">
      <c r="A15" s="23" t="s">
        <v>36</v>
      </c>
      <c r="B15" s="8"/>
      <c r="C15" s="9"/>
      <c r="D15" s="9"/>
      <c r="E15" s="9"/>
      <c r="F15" s="10"/>
      <c r="G15" s="118"/>
    </row>
    <row r="16" spans="1:7" x14ac:dyDescent="0.3">
      <c r="A16" s="12" t="s">
        <v>37</v>
      </c>
      <c r="B16" s="8"/>
      <c r="C16" s="9"/>
      <c r="D16" s="9"/>
      <c r="E16" s="9"/>
      <c r="F16" s="10"/>
      <c r="G16" s="118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393"/>
  <sheetViews>
    <sheetView tabSelected="1" topLeftCell="A10" zoomScaleNormal="100" workbookViewId="0">
      <selection activeCell="H37" sqref="H37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8.6640625" customWidth="1"/>
    <col min="4" max="4" width="30" customWidth="1"/>
    <col min="5" max="8" width="25.33203125" customWidth="1"/>
    <col min="9" max="9" width="17.77734375" customWidth="1"/>
    <col min="10" max="10" width="17.77734375" style="450" customWidth="1"/>
  </cols>
  <sheetData>
    <row r="1" spans="1:12" ht="42" customHeight="1" x14ac:dyDescent="0.3">
      <c r="A1" s="470"/>
      <c r="B1" s="470"/>
      <c r="C1" s="470"/>
      <c r="D1" s="470"/>
      <c r="E1" s="470"/>
      <c r="F1" s="470"/>
      <c r="G1" s="470"/>
      <c r="H1" s="470"/>
      <c r="I1" s="470"/>
      <c r="J1" s="470"/>
      <c r="K1" s="470"/>
    </row>
    <row r="2" spans="1:12" ht="17.399999999999999" x14ac:dyDescent="0.3">
      <c r="A2" s="4"/>
      <c r="B2" s="4"/>
      <c r="C2" s="4"/>
      <c r="D2" s="4"/>
      <c r="E2" s="4"/>
      <c r="F2" s="4"/>
      <c r="G2" s="4"/>
      <c r="H2" s="5"/>
      <c r="I2" s="5"/>
      <c r="J2" s="448"/>
    </row>
    <row r="3" spans="1:12" ht="17.399999999999999" x14ac:dyDescent="0.3">
      <c r="A3" s="22"/>
      <c r="B3" s="22"/>
      <c r="C3" s="22"/>
      <c r="D3" s="22"/>
      <c r="E3" s="22"/>
      <c r="F3" s="95" t="s">
        <v>126</v>
      </c>
      <c r="G3" s="22"/>
      <c r="H3" s="5"/>
      <c r="I3" s="5"/>
      <c r="J3" s="448"/>
    </row>
    <row r="4" spans="1:12" ht="17.399999999999999" x14ac:dyDescent="0.3">
      <c r="A4" s="22"/>
      <c r="B4" s="22"/>
      <c r="C4" s="22"/>
      <c r="D4" s="22"/>
      <c r="E4" s="22"/>
      <c r="F4" s="95"/>
      <c r="G4" s="22"/>
      <c r="H4" s="5"/>
      <c r="I4" s="5"/>
      <c r="J4" s="448"/>
    </row>
    <row r="5" spans="1:12" ht="18" customHeight="1" x14ac:dyDescent="0.3">
      <c r="A5" s="470" t="s">
        <v>127</v>
      </c>
      <c r="B5" s="470"/>
      <c r="C5" s="470"/>
      <c r="D5" s="470"/>
      <c r="E5" s="470"/>
      <c r="F5" s="470"/>
      <c r="G5" s="470"/>
      <c r="H5" s="470"/>
      <c r="I5" s="470"/>
      <c r="J5" s="423"/>
    </row>
    <row r="6" spans="1:12" ht="17.399999999999999" x14ac:dyDescent="0.3">
      <c r="A6" s="4"/>
      <c r="B6" s="4"/>
      <c r="C6" s="4"/>
      <c r="D6" s="4"/>
      <c r="E6" s="4"/>
      <c r="F6" s="4"/>
      <c r="G6" s="4"/>
      <c r="H6" s="5"/>
      <c r="I6" s="5"/>
      <c r="J6" s="448"/>
    </row>
    <row r="7" spans="1:12" ht="26.4" x14ac:dyDescent="0.3">
      <c r="A7" s="503" t="s">
        <v>14</v>
      </c>
      <c r="B7" s="503"/>
      <c r="C7" s="503"/>
      <c r="D7" s="3" t="s">
        <v>15</v>
      </c>
      <c r="E7" s="3" t="s">
        <v>264</v>
      </c>
      <c r="F7" s="3" t="s">
        <v>271</v>
      </c>
      <c r="G7" s="3" t="s">
        <v>266</v>
      </c>
      <c r="H7" s="3" t="s">
        <v>267</v>
      </c>
      <c r="I7" s="3" t="s">
        <v>138</v>
      </c>
      <c r="J7" s="3" t="s">
        <v>252</v>
      </c>
    </row>
    <row r="8" spans="1:12" s="92" customFormat="1" ht="1.8" customHeight="1" x14ac:dyDescent="0.3">
      <c r="A8" s="190"/>
      <c r="B8" s="191"/>
      <c r="C8" s="192"/>
      <c r="D8" s="85">
        <v>1</v>
      </c>
      <c r="E8" s="84">
        <v>2</v>
      </c>
      <c r="F8" s="84">
        <v>3</v>
      </c>
      <c r="G8" s="84">
        <v>4</v>
      </c>
      <c r="H8" s="84">
        <v>5</v>
      </c>
      <c r="I8" s="84">
        <v>6</v>
      </c>
      <c r="J8" s="84">
        <v>7</v>
      </c>
    </row>
    <row r="9" spans="1:12" s="92" customFormat="1" ht="36" customHeight="1" x14ac:dyDescent="0.3">
      <c r="A9" s="451"/>
      <c r="B9" s="452" t="s">
        <v>263</v>
      </c>
      <c r="C9" s="453"/>
      <c r="D9" s="454" t="s">
        <v>262</v>
      </c>
      <c r="E9" s="455">
        <f>SUM(E10)</f>
        <v>920983.44000000006</v>
      </c>
      <c r="F9" s="455">
        <f>SUM(F10)</f>
        <v>2448283</v>
      </c>
      <c r="G9" s="456">
        <f ca="1">SUM(G10)</f>
        <v>0</v>
      </c>
      <c r="H9" s="457">
        <f>SUM(H10)</f>
        <v>1117421.04</v>
      </c>
      <c r="I9" s="458">
        <f>SUM(H9/E9*100)</f>
        <v>121.32911314887484</v>
      </c>
      <c r="J9" s="458">
        <f>SUM(H9/F9*100)</f>
        <v>45.641008004385114</v>
      </c>
    </row>
    <row r="10" spans="1:12" s="92" customFormat="1" ht="43.8" customHeight="1" x14ac:dyDescent="0.3">
      <c r="A10" s="196"/>
      <c r="B10" s="193" t="s">
        <v>261</v>
      </c>
      <c r="C10" s="194"/>
      <c r="D10" s="195" t="s">
        <v>260</v>
      </c>
      <c r="E10" s="446">
        <f>SUM(E11+E50+E213)</f>
        <v>920983.44000000006</v>
      </c>
      <c r="F10" s="446">
        <f>SUM(F11+F50+F213)</f>
        <v>2448283</v>
      </c>
      <c r="G10" s="446">
        <f ca="1">SUM(G11+G50+G213)</f>
        <v>0</v>
      </c>
      <c r="H10" s="446">
        <f>SUM(H11+H50+H213)</f>
        <v>1117421.04</v>
      </c>
      <c r="I10" s="449">
        <f>SUM(H10/E10*100)</f>
        <v>121.32911314887484</v>
      </c>
      <c r="J10" s="449">
        <f>SUM(H10/F10*100)</f>
        <v>45.641008004385114</v>
      </c>
      <c r="L10" s="447"/>
    </row>
    <row r="11" spans="1:12" ht="26.4" customHeight="1" x14ac:dyDescent="0.3">
      <c r="A11" s="500" t="s">
        <v>60</v>
      </c>
      <c r="B11" s="500"/>
      <c r="C11" s="500"/>
      <c r="D11" s="183" t="s">
        <v>61</v>
      </c>
      <c r="E11" s="381">
        <f>SUM(E12)</f>
        <v>18838.78</v>
      </c>
      <c r="F11" s="381">
        <f t="shared" ref="F11:H11" si="0">SUM(F12)</f>
        <v>78974</v>
      </c>
      <c r="G11" s="381">
        <f t="shared" si="0"/>
        <v>0</v>
      </c>
      <c r="H11" s="381">
        <f t="shared" si="0"/>
        <v>35682.42</v>
      </c>
      <c r="I11" s="427">
        <f>SUM(H11/E11*100)</f>
        <v>189.40939912244846</v>
      </c>
      <c r="J11" s="427">
        <f>SUM(H11/F11*100)</f>
        <v>45.182490439891609</v>
      </c>
    </row>
    <row r="12" spans="1:12" ht="26.4" customHeight="1" x14ac:dyDescent="0.3">
      <c r="A12" s="502" t="s">
        <v>62</v>
      </c>
      <c r="B12" s="502"/>
      <c r="C12" s="502"/>
      <c r="D12" s="188" t="s">
        <v>63</v>
      </c>
      <c r="E12" s="382">
        <f>SUM(E13+E25+E37)</f>
        <v>18838.78</v>
      </c>
      <c r="F12" s="382">
        <f t="shared" ref="F12:G12" si="1">SUM(F13+F25+F37)</f>
        <v>78974</v>
      </c>
      <c r="G12" s="382">
        <f t="shared" si="1"/>
        <v>0</v>
      </c>
      <c r="H12" s="382">
        <f>SUM(H13+H25+H37)</f>
        <v>35682.42</v>
      </c>
      <c r="I12" s="371">
        <f t="shared" ref="I12:I87" si="2">SUM(H12/E12*100)</f>
        <v>189.40939912244846</v>
      </c>
      <c r="J12" s="371">
        <f t="shared" ref="J12:J88" si="3">SUM(H12/F12*100)</f>
        <v>45.182490439891609</v>
      </c>
    </row>
    <row r="13" spans="1:12" ht="14.4" customHeight="1" x14ac:dyDescent="0.3">
      <c r="A13" s="499" t="s">
        <v>64</v>
      </c>
      <c r="B13" s="499"/>
      <c r="C13" s="499"/>
      <c r="D13" s="226" t="s">
        <v>65</v>
      </c>
      <c r="E13" s="383">
        <f>SUM(E14)</f>
        <v>5129.7900000000009</v>
      </c>
      <c r="F13" s="383">
        <f t="shared" ref="F13:H13" si="4">SUM(F14)</f>
        <v>36984</v>
      </c>
      <c r="G13" s="383">
        <f t="shared" si="4"/>
        <v>0</v>
      </c>
      <c r="H13" s="383">
        <f t="shared" si="4"/>
        <v>16710.080000000002</v>
      </c>
      <c r="I13" s="432">
        <f t="shared" si="2"/>
        <v>325.74588823324149</v>
      </c>
      <c r="J13" s="432">
        <f t="shared" si="3"/>
        <v>45.181916504434355</v>
      </c>
    </row>
    <row r="14" spans="1:12" x14ac:dyDescent="0.3">
      <c r="A14" s="495">
        <v>3</v>
      </c>
      <c r="B14" s="495"/>
      <c r="C14" s="495"/>
      <c r="D14" s="189" t="s">
        <v>7</v>
      </c>
      <c r="E14" s="384">
        <f>SUM(E15+E22)</f>
        <v>5129.7900000000009</v>
      </c>
      <c r="F14" s="384">
        <f t="shared" ref="F14:H14" si="5">SUM(F15+F22)</f>
        <v>36984</v>
      </c>
      <c r="G14" s="384">
        <f t="shared" si="5"/>
        <v>0</v>
      </c>
      <c r="H14" s="384">
        <f t="shared" si="5"/>
        <v>16710.080000000002</v>
      </c>
      <c r="I14" s="434">
        <f t="shared" si="2"/>
        <v>325.74588823324149</v>
      </c>
      <c r="J14" s="434">
        <f t="shared" si="3"/>
        <v>45.181916504434355</v>
      </c>
    </row>
    <row r="15" spans="1:12" x14ac:dyDescent="0.3">
      <c r="A15" s="496">
        <v>31</v>
      </c>
      <c r="B15" s="497"/>
      <c r="C15" s="498"/>
      <c r="D15" s="169" t="s">
        <v>8</v>
      </c>
      <c r="E15" s="355">
        <f>SUM(E16+E18+E20)</f>
        <v>4943.4000000000005</v>
      </c>
      <c r="F15" s="355">
        <f>SUM(F16+F18+F20)</f>
        <v>34905</v>
      </c>
      <c r="G15" s="355">
        <f t="shared" ref="G15:H15" si="6">SUM(G16+G18+G20)</f>
        <v>0</v>
      </c>
      <c r="H15" s="355">
        <f t="shared" si="6"/>
        <v>15950.150000000001</v>
      </c>
      <c r="I15" s="433">
        <f t="shared" si="2"/>
        <v>322.65545980499252</v>
      </c>
      <c r="J15" s="433">
        <f t="shared" si="3"/>
        <v>45.695888841140246</v>
      </c>
    </row>
    <row r="16" spans="1:12" s="115" customFormat="1" x14ac:dyDescent="0.3">
      <c r="A16" s="213">
        <v>311</v>
      </c>
      <c r="B16" s="214"/>
      <c r="C16" s="204"/>
      <c r="D16" s="204" t="s">
        <v>216</v>
      </c>
      <c r="E16" s="356">
        <f>SUM(E17)</f>
        <v>4032.9</v>
      </c>
      <c r="F16" s="356">
        <v>26303</v>
      </c>
      <c r="G16" s="356">
        <f t="shared" ref="G16:H16" si="7">SUM(G17)</f>
        <v>0</v>
      </c>
      <c r="H16" s="356">
        <f t="shared" si="7"/>
        <v>12686.2</v>
      </c>
      <c r="I16" s="428">
        <f t="shared" si="2"/>
        <v>314.56768082521262</v>
      </c>
      <c r="J16" s="428">
        <f t="shared" si="3"/>
        <v>48.231000266129342</v>
      </c>
    </row>
    <row r="17" spans="1:68" s="115" customFormat="1" x14ac:dyDescent="0.3">
      <c r="A17" s="215">
        <v>3111</v>
      </c>
      <c r="B17" s="96"/>
      <c r="C17" s="205"/>
      <c r="D17" s="205" t="s">
        <v>163</v>
      </c>
      <c r="E17" s="357">
        <v>4032.9</v>
      </c>
      <c r="F17" s="357"/>
      <c r="G17" s="357"/>
      <c r="H17" s="357">
        <v>12686.2</v>
      </c>
      <c r="I17" s="364">
        <f t="shared" si="2"/>
        <v>314.56768082521262</v>
      </c>
      <c r="J17" s="364" t="e">
        <f t="shared" si="3"/>
        <v>#DIV/0!</v>
      </c>
    </row>
    <row r="18" spans="1:68" s="115" customFormat="1" x14ac:dyDescent="0.3">
      <c r="A18" s="213">
        <v>312</v>
      </c>
      <c r="B18" s="214"/>
      <c r="C18" s="204"/>
      <c r="D18" s="204" t="s">
        <v>165</v>
      </c>
      <c r="E18" s="356">
        <f>SUM(E19)</f>
        <v>245.07</v>
      </c>
      <c r="F18" s="356">
        <v>4262</v>
      </c>
      <c r="G18" s="356">
        <f t="shared" ref="G18:H18" si="8">SUM(G19)</f>
        <v>0</v>
      </c>
      <c r="H18" s="356">
        <f t="shared" si="8"/>
        <v>1170.75</v>
      </c>
      <c r="I18" s="428">
        <f>SUM(H18/E18*100)</f>
        <v>477.72065124250213</v>
      </c>
      <c r="J18" s="428">
        <f t="shared" si="3"/>
        <v>27.469497888315349</v>
      </c>
    </row>
    <row r="19" spans="1:68" s="115" customFormat="1" x14ac:dyDescent="0.3">
      <c r="A19" s="215">
        <v>3121</v>
      </c>
      <c r="B19" s="96"/>
      <c r="C19" s="205"/>
      <c r="D19" s="205" t="s">
        <v>165</v>
      </c>
      <c r="E19" s="357">
        <v>245.07</v>
      </c>
      <c r="F19" s="357"/>
      <c r="G19" s="357"/>
      <c r="H19" s="357">
        <v>1170.75</v>
      </c>
      <c r="I19" s="364">
        <f t="shared" si="2"/>
        <v>477.72065124250213</v>
      </c>
      <c r="J19" s="364" t="e">
        <f t="shared" si="3"/>
        <v>#DIV/0!</v>
      </c>
      <c r="K19" s="91"/>
    </row>
    <row r="20" spans="1:68" s="115" customFormat="1" x14ac:dyDescent="0.3">
      <c r="A20" s="213">
        <v>313</v>
      </c>
      <c r="B20" s="214"/>
      <c r="C20" s="204"/>
      <c r="D20" s="204" t="s">
        <v>166</v>
      </c>
      <c r="E20" s="356">
        <f>SUM(E21)</f>
        <v>665.43</v>
      </c>
      <c r="F20" s="356">
        <v>4340</v>
      </c>
      <c r="G20" s="356">
        <f t="shared" ref="G20:H20" si="9">SUM(G21)</f>
        <v>0</v>
      </c>
      <c r="H20" s="356">
        <f t="shared" si="9"/>
        <v>2093.1999999999998</v>
      </c>
      <c r="I20" s="428">
        <f t="shared" si="2"/>
        <v>314.56351532092032</v>
      </c>
      <c r="J20" s="428">
        <f t="shared" si="3"/>
        <v>48.230414746543779</v>
      </c>
    </row>
    <row r="21" spans="1:68" s="115" customFormat="1" ht="26.4" x14ac:dyDescent="0.3">
      <c r="A21" s="215">
        <v>3132</v>
      </c>
      <c r="B21" s="96"/>
      <c r="C21" s="205"/>
      <c r="D21" s="205" t="s">
        <v>217</v>
      </c>
      <c r="E21" s="357">
        <v>665.43</v>
      </c>
      <c r="F21" s="357"/>
      <c r="G21" s="357"/>
      <c r="H21" s="357">
        <v>2093.1999999999998</v>
      </c>
      <c r="I21" s="364">
        <f t="shared" si="2"/>
        <v>314.56351532092032</v>
      </c>
      <c r="J21" s="364" t="e">
        <f t="shared" si="3"/>
        <v>#DIV/0!</v>
      </c>
    </row>
    <row r="22" spans="1:68" x14ac:dyDescent="0.3">
      <c r="A22" s="496">
        <v>32</v>
      </c>
      <c r="B22" s="497"/>
      <c r="C22" s="498"/>
      <c r="D22" s="169" t="s">
        <v>16</v>
      </c>
      <c r="E22" s="355">
        <f>SUM(E23)</f>
        <v>186.39</v>
      </c>
      <c r="F22" s="355">
        <f t="shared" ref="F22:H23" si="10">SUM(F23)</f>
        <v>2079</v>
      </c>
      <c r="G22" s="355">
        <f t="shared" si="10"/>
        <v>0</v>
      </c>
      <c r="H22" s="355">
        <f t="shared" si="10"/>
        <v>759.93</v>
      </c>
      <c r="I22" s="433">
        <f t="shared" si="2"/>
        <v>407.70964107516494</v>
      </c>
      <c r="J22" s="433">
        <f t="shared" si="3"/>
        <v>36.552669552669549</v>
      </c>
    </row>
    <row r="23" spans="1:68" s="115" customFormat="1" x14ac:dyDescent="0.3">
      <c r="A23" s="213">
        <v>321</v>
      </c>
      <c r="B23" s="214"/>
      <c r="C23" s="204"/>
      <c r="D23" s="204" t="s">
        <v>169</v>
      </c>
      <c r="E23" s="356">
        <f>SUM(E24)</f>
        <v>186.39</v>
      </c>
      <c r="F23" s="356">
        <v>2079</v>
      </c>
      <c r="G23" s="356">
        <f t="shared" si="10"/>
        <v>0</v>
      </c>
      <c r="H23" s="356">
        <f t="shared" si="10"/>
        <v>759.93</v>
      </c>
      <c r="I23" s="364">
        <f t="shared" si="2"/>
        <v>407.70964107516494</v>
      </c>
      <c r="J23" s="364">
        <f t="shared" si="3"/>
        <v>36.552669552669549</v>
      </c>
    </row>
    <row r="24" spans="1:68" s="115" customFormat="1" ht="26.4" x14ac:dyDescent="0.3">
      <c r="A24" s="215">
        <v>3212</v>
      </c>
      <c r="B24" s="96"/>
      <c r="C24" s="205"/>
      <c r="D24" s="205" t="s">
        <v>218</v>
      </c>
      <c r="E24" s="357">
        <v>186.39</v>
      </c>
      <c r="F24" s="357"/>
      <c r="G24" s="357"/>
      <c r="H24" s="357">
        <v>759.93</v>
      </c>
      <c r="I24" s="364">
        <f t="shared" si="2"/>
        <v>407.70964107516494</v>
      </c>
      <c r="J24" s="364" t="e">
        <f t="shared" si="3"/>
        <v>#DIV/0!</v>
      </c>
    </row>
    <row r="25" spans="1:68" x14ac:dyDescent="0.3">
      <c r="A25" s="227" t="s">
        <v>66</v>
      </c>
      <c r="B25" s="228"/>
      <c r="C25" s="228"/>
      <c r="D25" s="229" t="s">
        <v>67</v>
      </c>
      <c r="E25" s="385">
        <f>SUM(E26)</f>
        <v>13708.989999999998</v>
      </c>
      <c r="F25" s="385">
        <f t="shared" ref="F25:H25" si="11">SUM(F26)</f>
        <v>17438</v>
      </c>
      <c r="G25" s="385">
        <f t="shared" si="11"/>
        <v>0</v>
      </c>
      <c r="H25" s="385">
        <f t="shared" si="11"/>
        <v>0</v>
      </c>
      <c r="I25" s="432">
        <f t="shared" si="2"/>
        <v>0</v>
      </c>
      <c r="J25" s="432">
        <f t="shared" si="3"/>
        <v>0</v>
      </c>
    </row>
    <row r="26" spans="1:68" s="185" customFormat="1" x14ac:dyDescent="0.3">
      <c r="A26" s="340">
        <v>3</v>
      </c>
      <c r="B26" s="272"/>
      <c r="C26" s="266"/>
      <c r="D26" s="266" t="s">
        <v>7</v>
      </c>
      <c r="E26" s="384">
        <f>SUM(E27+E34)</f>
        <v>13708.989999999998</v>
      </c>
      <c r="F26" s="384">
        <f t="shared" ref="F26:H26" si="12">SUM(F27+F34)</f>
        <v>17438</v>
      </c>
      <c r="G26" s="384">
        <f t="shared" si="12"/>
        <v>0</v>
      </c>
      <c r="H26" s="384">
        <f t="shared" si="12"/>
        <v>0</v>
      </c>
      <c r="I26" s="434">
        <f t="shared" si="2"/>
        <v>0</v>
      </c>
      <c r="J26" s="460">
        <f t="shared" si="3"/>
        <v>0</v>
      </c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</row>
    <row r="27" spans="1:68" x14ac:dyDescent="0.3">
      <c r="A27" s="296">
        <v>31</v>
      </c>
      <c r="B27" s="297"/>
      <c r="C27" s="298"/>
      <c r="D27" s="298" t="s">
        <v>8</v>
      </c>
      <c r="E27" s="355">
        <f>SUM(E28+E30+E32)</f>
        <v>13210.859999999999</v>
      </c>
      <c r="F27" s="355">
        <f t="shared" ref="F27:H27" si="13">SUM(F28+F30+F32)</f>
        <v>16728</v>
      </c>
      <c r="G27" s="355">
        <f t="shared" si="13"/>
        <v>0</v>
      </c>
      <c r="H27" s="355">
        <f t="shared" si="13"/>
        <v>0</v>
      </c>
      <c r="I27" s="433">
        <f t="shared" si="2"/>
        <v>0</v>
      </c>
      <c r="J27" s="433">
        <f t="shared" si="3"/>
        <v>0</v>
      </c>
    </row>
    <row r="28" spans="1:68" x14ac:dyDescent="0.3">
      <c r="A28" s="213">
        <v>311</v>
      </c>
      <c r="B28" s="214"/>
      <c r="C28" s="204"/>
      <c r="D28" s="204" t="s">
        <v>216</v>
      </c>
      <c r="E28" s="356">
        <f>SUM(E29)</f>
        <v>10777.63</v>
      </c>
      <c r="F28" s="356">
        <v>12123</v>
      </c>
      <c r="G28" s="356">
        <f t="shared" ref="G28:H28" si="14">SUM(G29)</f>
        <v>0</v>
      </c>
      <c r="H28" s="356">
        <f t="shared" si="14"/>
        <v>0</v>
      </c>
      <c r="I28" s="428">
        <f t="shared" si="2"/>
        <v>0</v>
      </c>
      <c r="J28" s="428">
        <f t="shared" si="3"/>
        <v>0</v>
      </c>
    </row>
    <row r="29" spans="1:68" ht="18" customHeight="1" x14ac:dyDescent="0.3">
      <c r="A29" s="215">
        <v>3111</v>
      </c>
      <c r="B29" s="96"/>
      <c r="C29" s="205"/>
      <c r="D29" s="205" t="s">
        <v>163</v>
      </c>
      <c r="E29" s="357">
        <v>10777.63</v>
      </c>
      <c r="F29" s="357"/>
      <c r="G29" s="357"/>
      <c r="H29" s="357"/>
      <c r="I29" s="364">
        <f t="shared" si="2"/>
        <v>0</v>
      </c>
      <c r="J29" s="364" t="e">
        <f t="shared" si="3"/>
        <v>#DIV/0!</v>
      </c>
    </row>
    <row r="30" spans="1:68" ht="18.600000000000001" customHeight="1" x14ac:dyDescent="0.3">
      <c r="A30" s="213">
        <v>312</v>
      </c>
      <c r="B30" s="214"/>
      <c r="C30" s="204"/>
      <c r="D30" s="204" t="s">
        <v>165</v>
      </c>
      <c r="E30" s="356">
        <f>SUM(E31)</f>
        <v>654.92999999999995</v>
      </c>
      <c r="F30" s="356">
        <v>2605</v>
      </c>
      <c r="G30" s="356">
        <f t="shared" ref="G30:H30" si="15">SUM(G31)</f>
        <v>0</v>
      </c>
      <c r="H30" s="356">
        <f t="shared" si="15"/>
        <v>0</v>
      </c>
      <c r="I30" s="364">
        <f t="shared" si="2"/>
        <v>0</v>
      </c>
      <c r="J30" s="364">
        <f t="shared" si="3"/>
        <v>0</v>
      </c>
    </row>
    <row r="31" spans="1:68" ht="15" customHeight="1" x14ac:dyDescent="0.3">
      <c r="A31" s="215">
        <v>3121</v>
      </c>
      <c r="B31" s="96"/>
      <c r="C31" s="205"/>
      <c r="D31" s="205" t="s">
        <v>165</v>
      </c>
      <c r="E31" s="357">
        <v>654.92999999999995</v>
      </c>
      <c r="F31" s="357"/>
      <c r="G31" s="357"/>
      <c r="H31" s="357"/>
      <c r="I31" s="364">
        <f t="shared" si="2"/>
        <v>0</v>
      </c>
      <c r="J31" s="364" t="e">
        <f t="shared" si="3"/>
        <v>#DIV/0!</v>
      </c>
    </row>
    <row r="32" spans="1:68" x14ac:dyDescent="0.3">
      <c r="A32" s="213">
        <v>313</v>
      </c>
      <c r="B32" s="214"/>
      <c r="C32" s="204"/>
      <c r="D32" s="204" t="s">
        <v>166</v>
      </c>
      <c r="E32" s="356">
        <f>SUM(E33)</f>
        <v>1778.3</v>
      </c>
      <c r="F32" s="356">
        <v>2000</v>
      </c>
      <c r="G32" s="356">
        <f t="shared" ref="G32:H32" si="16">SUM(G33)</f>
        <v>0</v>
      </c>
      <c r="H32" s="356">
        <f t="shared" si="16"/>
        <v>0</v>
      </c>
      <c r="I32" s="364">
        <f t="shared" si="2"/>
        <v>0</v>
      </c>
      <c r="J32" s="364">
        <f t="shared" si="3"/>
        <v>0</v>
      </c>
    </row>
    <row r="33" spans="1:10" ht="24" customHeight="1" x14ac:dyDescent="0.3">
      <c r="A33" s="215">
        <v>3132</v>
      </c>
      <c r="B33" s="96"/>
      <c r="C33" s="205"/>
      <c r="D33" s="205" t="s">
        <v>217</v>
      </c>
      <c r="E33" s="357">
        <v>1778.3</v>
      </c>
      <c r="F33" s="357"/>
      <c r="G33" s="357"/>
      <c r="H33" s="357"/>
      <c r="I33" s="364">
        <f t="shared" si="2"/>
        <v>0</v>
      </c>
      <c r="J33" s="364" t="e">
        <f t="shared" si="3"/>
        <v>#DIV/0!</v>
      </c>
    </row>
    <row r="34" spans="1:10" x14ac:dyDescent="0.3">
      <c r="A34" s="219">
        <v>32</v>
      </c>
      <c r="B34" s="220"/>
      <c r="C34" s="169"/>
      <c r="D34" s="169" t="s">
        <v>16</v>
      </c>
      <c r="E34" s="355">
        <f>SUM(E35)</f>
        <v>498.13</v>
      </c>
      <c r="F34" s="355">
        <v>710</v>
      </c>
      <c r="G34" s="355">
        <f t="shared" ref="G34:H35" si="17">SUM(G35)</f>
        <v>0</v>
      </c>
      <c r="H34" s="355">
        <f t="shared" si="17"/>
        <v>0</v>
      </c>
      <c r="I34" s="433">
        <f t="shared" si="2"/>
        <v>0</v>
      </c>
      <c r="J34" s="433">
        <f t="shared" si="3"/>
        <v>0</v>
      </c>
    </row>
    <row r="35" spans="1:10" ht="27" customHeight="1" x14ac:dyDescent="0.3">
      <c r="A35" s="213">
        <v>321</v>
      </c>
      <c r="B35" s="214"/>
      <c r="C35" s="204"/>
      <c r="D35" s="204" t="s">
        <v>169</v>
      </c>
      <c r="E35" s="356">
        <f>SUM(E36)</f>
        <v>498.13</v>
      </c>
      <c r="F35" s="356">
        <v>946</v>
      </c>
      <c r="G35" s="356">
        <f t="shared" si="17"/>
        <v>0</v>
      </c>
      <c r="H35" s="356">
        <f t="shared" si="17"/>
        <v>0</v>
      </c>
      <c r="I35" s="428">
        <f t="shared" si="2"/>
        <v>0</v>
      </c>
      <c r="J35" s="428">
        <f t="shared" si="3"/>
        <v>0</v>
      </c>
    </row>
    <row r="36" spans="1:10" ht="39.6" customHeight="1" x14ac:dyDescent="0.3">
      <c r="A36" s="215">
        <v>3212</v>
      </c>
      <c r="B36" s="96"/>
      <c r="C36" s="205"/>
      <c r="D36" s="205" t="s">
        <v>218</v>
      </c>
      <c r="E36" s="357">
        <v>498.13</v>
      </c>
      <c r="F36" s="357"/>
      <c r="G36" s="357"/>
      <c r="H36" s="357"/>
      <c r="I36" s="364">
        <f t="shared" si="2"/>
        <v>0</v>
      </c>
      <c r="J36" s="364" t="e">
        <f t="shared" si="3"/>
        <v>#DIV/0!</v>
      </c>
    </row>
    <row r="37" spans="1:10" s="115" customFormat="1" ht="19.8" customHeight="1" x14ac:dyDescent="0.3">
      <c r="A37" s="227" t="s">
        <v>277</v>
      </c>
      <c r="B37" s="228"/>
      <c r="C37" s="228"/>
      <c r="D37" s="229" t="s">
        <v>278</v>
      </c>
      <c r="E37" s="385">
        <f>SUM(E38)</f>
        <v>0</v>
      </c>
      <c r="F37" s="385">
        <f t="shared" ref="F37:H37" si="18">SUM(F38)</f>
        <v>24552</v>
      </c>
      <c r="G37" s="385">
        <f t="shared" si="18"/>
        <v>0</v>
      </c>
      <c r="H37" s="385">
        <f t="shared" si="18"/>
        <v>18972.34</v>
      </c>
      <c r="I37" s="432" t="e">
        <f t="shared" ref="I37:I48" si="19">SUM(H37/E37*100)</f>
        <v>#DIV/0!</v>
      </c>
      <c r="J37" s="432">
        <f t="shared" ref="J37:J48" si="20">SUM(H37/F37*100)</f>
        <v>77.274112088628215</v>
      </c>
    </row>
    <row r="38" spans="1:10" s="115" customFormat="1" ht="19.8" customHeight="1" x14ac:dyDescent="0.3">
      <c r="A38" s="340">
        <v>3</v>
      </c>
      <c r="B38" s="272"/>
      <c r="C38" s="266"/>
      <c r="D38" s="266" t="s">
        <v>7</v>
      </c>
      <c r="E38" s="384">
        <f>SUM(E39+E46)</f>
        <v>0</v>
      </c>
      <c r="F38" s="384">
        <f t="shared" ref="F38:H38" si="21">SUM(F39+F46)</f>
        <v>24552</v>
      </c>
      <c r="G38" s="384">
        <f t="shared" si="21"/>
        <v>0</v>
      </c>
      <c r="H38" s="384">
        <f t="shared" si="21"/>
        <v>18972.34</v>
      </c>
      <c r="I38" s="434" t="e">
        <f t="shared" si="19"/>
        <v>#DIV/0!</v>
      </c>
      <c r="J38" s="460">
        <f t="shared" si="20"/>
        <v>77.274112088628215</v>
      </c>
    </row>
    <row r="39" spans="1:10" s="115" customFormat="1" ht="19.8" customHeight="1" x14ac:dyDescent="0.3">
      <c r="A39" s="463">
        <v>31</v>
      </c>
      <c r="B39" s="464"/>
      <c r="C39" s="465"/>
      <c r="D39" s="465" t="s">
        <v>8</v>
      </c>
      <c r="E39" s="355">
        <f>SUM(E40+E42+E44)</f>
        <v>0</v>
      </c>
      <c r="F39" s="355">
        <f t="shared" ref="F39:H39" si="22">SUM(F40+F42+F44)</f>
        <v>22902</v>
      </c>
      <c r="G39" s="355">
        <f t="shared" si="22"/>
        <v>0</v>
      </c>
      <c r="H39" s="355">
        <f t="shared" si="22"/>
        <v>18109.560000000001</v>
      </c>
      <c r="I39" s="433" t="e">
        <f t="shared" si="19"/>
        <v>#DIV/0!</v>
      </c>
      <c r="J39" s="433">
        <f t="shared" si="20"/>
        <v>79.074141996332202</v>
      </c>
    </row>
    <row r="40" spans="1:10" s="115" customFormat="1" ht="19.8" customHeight="1" x14ac:dyDescent="0.3">
      <c r="A40" s="213">
        <v>311</v>
      </c>
      <c r="B40" s="214"/>
      <c r="C40" s="204"/>
      <c r="D40" s="204" t="s">
        <v>216</v>
      </c>
      <c r="E40" s="356">
        <f>SUM(E41)</f>
        <v>0</v>
      </c>
      <c r="F40" s="356">
        <v>17741</v>
      </c>
      <c r="G40" s="356">
        <f t="shared" ref="G40:H40" si="23">SUM(G41)</f>
        <v>0</v>
      </c>
      <c r="H40" s="356">
        <f t="shared" si="23"/>
        <v>14403.69</v>
      </c>
      <c r="I40" s="428" t="e">
        <f t="shared" si="19"/>
        <v>#DIV/0!</v>
      </c>
      <c r="J40" s="428">
        <f t="shared" si="20"/>
        <v>81.188715404994085</v>
      </c>
    </row>
    <row r="41" spans="1:10" s="115" customFormat="1" ht="19.8" customHeight="1" x14ac:dyDescent="0.3">
      <c r="A41" s="215">
        <v>3111</v>
      </c>
      <c r="B41" s="96"/>
      <c r="C41" s="205"/>
      <c r="D41" s="205" t="s">
        <v>163</v>
      </c>
      <c r="E41" s="357">
        <v>0</v>
      </c>
      <c r="F41" s="357"/>
      <c r="G41" s="357"/>
      <c r="H41" s="357">
        <v>14403.69</v>
      </c>
      <c r="I41" s="364" t="e">
        <f t="shared" si="19"/>
        <v>#DIV/0!</v>
      </c>
      <c r="J41" s="364" t="e">
        <f t="shared" si="20"/>
        <v>#DIV/0!</v>
      </c>
    </row>
    <row r="42" spans="1:10" s="115" customFormat="1" ht="19.8" customHeight="1" x14ac:dyDescent="0.3">
      <c r="A42" s="213">
        <v>312</v>
      </c>
      <c r="B42" s="214"/>
      <c r="C42" s="204"/>
      <c r="D42" s="204" t="s">
        <v>165</v>
      </c>
      <c r="E42" s="356">
        <f>SUM(E43)</f>
        <v>0</v>
      </c>
      <c r="F42" s="356">
        <v>2233</v>
      </c>
      <c r="G42" s="356">
        <f t="shared" ref="G42:H42" si="24">SUM(G43)</f>
        <v>0</v>
      </c>
      <c r="H42" s="356">
        <f t="shared" si="24"/>
        <v>1329.25</v>
      </c>
      <c r="I42" s="364" t="e">
        <f t="shared" si="19"/>
        <v>#DIV/0!</v>
      </c>
      <c r="J42" s="364">
        <f t="shared" si="20"/>
        <v>59.527541424093144</v>
      </c>
    </row>
    <row r="43" spans="1:10" s="115" customFormat="1" ht="19.8" customHeight="1" x14ac:dyDescent="0.3">
      <c r="A43" s="215">
        <v>3121</v>
      </c>
      <c r="B43" s="96"/>
      <c r="C43" s="205"/>
      <c r="D43" s="205" t="s">
        <v>165</v>
      </c>
      <c r="E43" s="357">
        <v>0</v>
      </c>
      <c r="F43" s="357"/>
      <c r="G43" s="357"/>
      <c r="H43" s="357">
        <v>1329.25</v>
      </c>
      <c r="I43" s="364" t="e">
        <f t="shared" si="19"/>
        <v>#DIV/0!</v>
      </c>
      <c r="J43" s="364" t="e">
        <f t="shared" si="20"/>
        <v>#DIV/0!</v>
      </c>
    </row>
    <row r="44" spans="1:10" s="115" customFormat="1" ht="19.8" customHeight="1" x14ac:dyDescent="0.3">
      <c r="A44" s="213">
        <v>313</v>
      </c>
      <c r="B44" s="214"/>
      <c r="C44" s="204"/>
      <c r="D44" s="204" t="s">
        <v>166</v>
      </c>
      <c r="E44" s="356">
        <f>SUM(E45)</f>
        <v>0</v>
      </c>
      <c r="F44" s="356">
        <v>2928</v>
      </c>
      <c r="G44" s="356">
        <f t="shared" ref="G44:H44" si="25">SUM(G45)</f>
        <v>0</v>
      </c>
      <c r="H44" s="356">
        <f t="shared" si="25"/>
        <v>2376.62</v>
      </c>
      <c r="I44" s="364" t="e">
        <f t="shared" si="19"/>
        <v>#DIV/0!</v>
      </c>
      <c r="J44" s="364">
        <f t="shared" si="20"/>
        <v>81.16871584699453</v>
      </c>
    </row>
    <row r="45" spans="1:10" s="115" customFormat="1" ht="19.8" customHeight="1" x14ac:dyDescent="0.3">
      <c r="A45" s="215">
        <v>3132</v>
      </c>
      <c r="B45" s="96"/>
      <c r="C45" s="205"/>
      <c r="D45" s="205" t="s">
        <v>217</v>
      </c>
      <c r="E45" s="357">
        <v>0</v>
      </c>
      <c r="F45" s="357"/>
      <c r="G45" s="357"/>
      <c r="H45" s="357">
        <v>2376.62</v>
      </c>
      <c r="I45" s="364" t="e">
        <f t="shared" si="19"/>
        <v>#DIV/0!</v>
      </c>
      <c r="J45" s="364" t="e">
        <f t="shared" si="20"/>
        <v>#DIV/0!</v>
      </c>
    </row>
    <row r="46" spans="1:10" s="115" customFormat="1" ht="16.2" customHeight="1" x14ac:dyDescent="0.3">
      <c r="A46" s="463">
        <v>32</v>
      </c>
      <c r="B46" s="464"/>
      <c r="C46" s="465"/>
      <c r="D46" s="465" t="s">
        <v>16</v>
      </c>
      <c r="E46" s="355">
        <f>SUM(E47)</f>
        <v>0</v>
      </c>
      <c r="F46" s="355">
        <f t="shared" ref="F46:H47" si="26">SUM(F47)</f>
        <v>1650</v>
      </c>
      <c r="G46" s="355">
        <f t="shared" si="26"/>
        <v>0</v>
      </c>
      <c r="H46" s="355">
        <f t="shared" si="26"/>
        <v>862.78</v>
      </c>
      <c r="I46" s="433" t="e">
        <f t="shared" si="19"/>
        <v>#DIV/0!</v>
      </c>
      <c r="J46" s="433">
        <f t="shared" si="20"/>
        <v>52.289696969696962</v>
      </c>
    </row>
    <row r="47" spans="1:10" s="115" customFormat="1" ht="16.2" customHeight="1" x14ac:dyDescent="0.3">
      <c r="A47" s="213">
        <v>321</v>
      </c>
      <c r="B47" s="214"/>
      <c r="C47" s="204"/>
      <c r="D47" s="204" t="s">
        <v>169</v>
      </c>
      <c r="E47" s="356">
        <f>SUM(E48)</f>
        <v>0</v>
      </c>
      <c r="F47" s="356">
        <v>1650</v>
      </c>
      <c r="G47" s="356">
        <f t="shared" si="26"/>
        <v>0</v>
      </c>
      <c r="H47" s="356">
        <f t="shared" si="26"/>
        <v>862.78</v>
      </c>
      <c r="I47" s="428" t="e">
        <f t="shared" si="19"/>
        <v>#DIV/0!</v>
      </c>
      <c r="J47" s="428">
        <f t="shared" si="20"/>
        <v>52.289696969696962</v>
      </c>
    </row>
    <row r="48" spans="1:10" s="115" customFormat="1" ht="21" customHeight="1" x14ac:dyDescent="0.3">
      <c r="A48" s="215">
        <v>3212</v>
      </c>
      <c r="B48" s="96"/>
      <c r="C48" s="205"/>
      <c r="D48" s="205" t="s">
        <v>218</v>
      </c>
      <c r="E48" s="357">
        <v>0</v>
      </c>
      <c r="F48" s="357"/>
      <c r="G48" s="357"/>
      <c r="H48" s="357">
        <v>862.78</v>
      </c>
      <c r="I48" s="364" t="e">
        <f t="shared" si="19"/>
        <v>#DIV/0!</v>
      </c>
      <c r="J48" s="364" t="e">
        <f t="shared" si="20"/>
        <v>#DIV/0!</v>
      </c>
    </row>
    <row r="49" spans="1:13" s="115" customFormat="1" ht="18.600000000000001" customHeight="1" x14ac:dyDescent="0.3">
      <c r="A49" s="269"/>
      <c r="B49" s="466"/>
      <c r="C49" s="467"/>
      <c r="D49" s="205"/>
      <c r="E49" s="357"/>
      <c r="F49" s="357"/>
      <c r="G49" s="357"/>
      <c r="H49" s="357"/>
      <c r="I49" s="364"/>
      <c r="J49" s="364"/>
    </row>
    <row r="50" spans="1:13" ht="26.4" x14ac:dyDescent="0.3">
      <c r="A50" s="500" t="s">
        <v>68</v>
      </c>
      <c r="B50" s="500"/>
      <c r="C50" s="500"/>
      <c r="D50" s="183" t="s">
        <v>69</v>
      </c>
      <c r="E50" s="348">
        <f>SUM(E51+E201+E207+E377)</f>
        <v>819592.95000000007</v>
      </c>
      <c r="F50" s="348">
        <f>SUM(F51+F201+F207+F377)</f>
        <v>2139206</v>
      </c>
      <c r="G50" s="348">
        <f ca="1">SUM(G51+G201+G207+G377)</f>
        <v>0</v>
      </c>
      <c r="H50" s="348">
        <f>SUM(H51+H201+H207+H377)</f>
        <v>1002615.52</v>
      </c>
      <c r="I50" s="427">
        <f t="shared" si="2"/>
        <v>122.33091072830726</v>
      </c>
      <c r="J50" s="427">
        <f t="shared" si="3"/>
        <v>46.868582081389079</v>
      </c>
    </row>
    <row r="51" spans="1:13" ht="39.6" x14ac:dyDescent="0.3">
      <c r="A51" s="501" t="s">
        <v>70</v>
      </c>
      <c r="B51" s="501"/>
      <c r="C51" s="501"/>
      <c r="D51" s="188" t="s">
        <v>71</v>
      </c>
      <c r="E51" s="343">
        <v>818723.04</v>
      </c>
      <c r="F51" s="343">
        <f>SUM(F52+F87+F122+F168)</f>
        <v>2139206</v>
      </c>
      <c r="G51" s="343">
        <f ca="1">SUM(G52+G87+G122+G168)</f>
        <v>0</v>
      </c>
      <c r="H51" s="343">
        <f>SUM(H52+H87+H122+H168)</f>
        <v>1002615.52</v>
      </c>
      <c r="I51" s="371">
        <f t="shared" si="2"/>
        <v>122.46088982667447</v>
      </c>
      <c r="J51" s="371">
        <f t="shared" si="3"/>
        <v>46.868582081389079</v>
      </c>
    </row>
    <row r="52" spans="1:13" ht="21.6" customHeight="1" x14ac:dyDescent="0.3">
      <c r="A52" s="492" t="s">
        <v>64</v>
      </c>
      <c r="B52" s="492"/>
      <c r="C52" s="492"/>
      <c r="D52" s="259" t="s">
        <v>65</v>
      </c>
      <c r="E52" s="383">
        <f>SUM(E53)</f>
        <v>0</v>
      </c>
      <c r="F52" s="383">
        <f t="shared" ref="F52:H52" si="27">SUM(F53)</f>
        <v>39952</v>
      </c>
      <c r="G52" s="383">
        <f t="shared" si="27"/>
        <v>0</v>
      </c>
      <c r="H52" s="383">
        <f t="shared" si="27"/>
        <v>0</v>
      </c>
      <c r="I52" s="432" t="e">
        <f t="shared" si="2"/>
        <v>#DIV/0!</v>
      </c>
      <c r="J52" s="432">
        <f t="shared" si="3"/>
        <v>0</v>
      </c>
    </row>
    <row r="53" spans="1:13" ht="18" customHeight="1" x14ac:dyDescent="0.3">
      <c r="A53" s="493">
        <v>3</v>
      </c>
      <c r="B53" s="493"/>
      <c r="C53" s="493"/>
      <c r="D53" s="198" t="s">
        <v>7</v>
      </c>
      <c r="E53" s="384">
        <f>SUM(E54+E83)</f>
        <v>0</v>
      </c>
      <c r="F53" s="384">
        <f t="shared" ref="F53:H53" si="28">SUM(F54+F83)</f>
        <v>39952</v>
      </c>
      <c r="G53" s="384">
        <f t="shared" si="28"/>
        <v>0</v>
      </c>
      <c r="H53" s="384">
        <f t="shared" si="28"/>
        <v>0</v>
      </c>
      <c r="I53" s="434" t="e">
        <f t="shared" si="2"/>
        <v>#DIV/0!</v>
      </c>
      <c r="J53" s="434">
        <f t="shared" si="3"/>
        <v>0</v>
      </c>
    </row>
    <row r="54" spans="1:13" ht="14.4" customHeight="1" x14ac:dyDescent="0.3">
      <c r="A54" s="494">
        <v>32</v>
      </c>
      <c r="B54" s="494"/>
      <c r="C54" s="494"/>
      <c r="D54" s="186" t="s">
        <v>16</v>
      </c>
      <c r="E54" s="355">
        <f>SUM(E55+E60+E67+E77)</f>
        <v>0</v>
      </c>
      <c r="F54" s="355">
        <f t="shared" ref="F54:H54" si="29">SUM(F55+F60+F67+F77)</f>
        <v>39700</v>
      </c>
      <c r="G54" s="355">
        <f t="shared" si="29"/>
        <v>0</v>
      </c>
      <c r="H54" s="355">
        <f t="shared" si="29"/>
        <v>0</v>
      </c>
      <c r="I54" s="433" t="e">
        <f t="shared" si="2"/>
        <v>#DIV/0!</v>
      </c>
      <c r="J54" s="433">
        <f t="shared" si="3"/>
        <v>0</v>
      </c>
    </row>
    <row r="55" spans="1:13" s="115" customFormat="1" ht="14.4" customHeight="1" x14ac:dyDescent="0.3">
      <c r="A55" s="224">
        <v>321</v>
      </c>
      <c r="B55" s="225"/>
      <c r="C55" s="216"/>
      <c r="D55" s="204" t="s">
        <v>169</v>
      </c>
      <c r="E55" s="356">
        <f>SUM(E56:E59)</f>
        <v>0</v>
      </c>
      <c r="F55" s="356">
        <v>1000</v>
      </c>
      <c r="G55" s="356">
        <f t="shared" ref="G55:H55" si="30">SUM(G56:G59)</f>
        <v>0</v>
      </c>
      <c r="H55" s="356">
        <f t="shared" si="30"/>
        <v>0</v>
      </c>
      <c r="I55" s="428" t="e">
        <f t="shared" si="2"/>
        <v>#DIV/0!</v>
      </c>
      <c r="J55" s="428">
        <f t="shared" si="3"/>
        <v>0</v>
      </c>
    </row>
    <row r="56" spans="1:13" s="115" customFormat="1" ht="14.4" customHeight="1" x14ac:dyDescent="0.3">
      <c r="A56" s="221">
        <v>3211</v>
      </c>
      <c r="B56" s="222"/>
      <c r="C56" s="223"/>
      <c r="D56" s="205" t="s">
        <v>170</v>
      </c>
      <c r="E56" s="357">
        <v>0</v>
      </c>
      <c r="F56" s="357"/>
      <c r="G56" s="357"/>
      <c r="H56" s="357"/>
      <c r="I56" s="364" t="e">
        <f t="shared" si="2"/>
        <v>#DIV/0!</v>
      </c>
      <c r="J56" s="364" t="e">
        <f t="shared" si="3"/>
        <v>#DIV/0!</v>
      </c>
    </row>
    <row r="57" spans="1:13" s="115" customFormat="1" ht="25.2" customHeight="1" x14ac:dyDescent="0.3">
      <c r="A57" s="221">
        <v>3212</v>
      </c>
      <c r="B57" s="222"/>
      <c r="C57" s="223"/>
      <c r="D57" s="205" t="s">
        <v>219</v>
      </c>
      <c r="E57" s="357">
        <v>0</v>
      </c>
      <c r="F57" s="357"/>
      <c r="G57" s="357"/>
      <c r="H57" s="357"/>
      <c r="I57" s="364" t="e">
        <f t="shared" si="2"/>
        <v>#DIV/0!</v>
      </c>
      <c r="J57" s="364" t="e">
        <f t="shared" si="3"/>
        <v>#DIV/0!</v>
      </c>
      <c r="M57" s="119"/>
    </row>
    <row r="58" spans="1:13" s="115" customFormat="1" ht="14.4" customHeight="1" x14ac:dyDescent="0.3">
      <c r="A58" s="221">
        <v>3213</v>
      </c>
      <c r="B58" s="222"/>
      <c r="C58" s="223"/>
      <c r="D58" s="205" t="s">
        <v>220</v>
      </c>
      <c r="E58" s="357"/>
      <c r="F58" s="357"/>
      <c r="G58" s="357"/>
      <c r="H58" s="357"/>
      <c r="I58" s="364" t="e">
        <f t="shared" si="2"/>
        <v>#DIV/0!</v>
      </c>
      <c r="J58" s="364" t="e">
        <f t="shared" si="3"/>
        <v>#DIV/0!</v>
      </c>
    </row>
    <row r="59" spans="1:13" s="115" customFormat="1" ht="25.8" customHeight="1" x14ac:dyDescent="0.3">
      <c r="A59" s="221">
        <v>3214</v>
      </c>
      <c r="B59" s="222"/>
      <c r="C59" s="223"/>
      <c r="D59" s="205" t="s">
        <v>221</v>
      </c>
      <c r="E59" s="357"/>
      <c r="F59" s="357"/>
      <c r="G59" s="357"/>
      <c r="H59" s="357"/>
      <c r="I59" s="364" t="e">
        <f t="shared" si="2"/>
        <v>#DIV/0!</v>
      </c>
      <c r="J59" s="364" t="e">
        <f t="shared" si="3"/>
        <v>#DIV/0!</v>
      </c>
      <c r="L59" s="91"/>
    </row>
    <row r="60" spans="1:13" s="115" customFormat="1" ht="19.8" customHeight="1" x14ac:dyDescent="0.3">
      <c r="A60" s="224">
        <v>322</v>
      </c>
      <c r="B60" s="225"/>
      <c r="C60" s="216"/>
      <c r="D60" s="204" t="s">
        <v>222</v>
      </c>
      <c r="E60" s="356">
        <f>SUM(E61:E66)</f>
        <v>0</v>
      </c>
      <c r="F60" s="356">
        <v>8000</v>
      </c>
      <c r="G60" s="356">
        <f t="shared" ref="G60:H60" si="31">SUM(G61:G66)</f>
        <v>0</v>
      </c>
      <c r="H60" s="356">
        <f t="shared" si="31"/>
        <v>0</v>
      </c>
      <c r="I60" s="428" t="e">
        <f t="shared" si="2"/>
        <v>#DIV/0!</v>
      </c>
      <c r="J60" s="428">
        <f t="shared" si="3"/>
        <v>0</v>
      </c>
    </row>
    <row r="61" spans="1:13" s="115" customFormat="1" ht="26.4" customHeight="1" x14ac:dyDescent="0.3">
      <c r="A61" s="221">
        <v>3221</v>
      </c>
      <c r="B61" s="222"/>
      <c r="C61" s="223"/>
      <c r="D61" s="205" t="s">
        <v>223</v>
      </c>
      <c r="E61" s="357"/>
      <c r="F61" s="357"/>
      <c r="G61" s="357"/>
      <c r="H61" s="357">
        <v>0</v>
      </c>
      <c r="I61" s="364" t="e">
        <f t="shared" si="2"/>
        <v>#DIV/0!</v>
      </c>
      <c r="J61" s="364" t="e">
        <f t="shared" si="3"/>
        <v>#DIV/0!</v>
      </c>
    </row>
    <row r="62" spans="1:13" s="115" customFormat="1" ht="18" customHeight="1" x14ac:dyDescent="0.3">
      <c r="A62" s="221">
        <v>3222</v>
      </c>
      <c r="B62" s="222"/>
      <c r="C62" s="223"/>
      <c r="D62" s="205" t="s">
        <v>174</v>
      </c>
      <c r="E62" s="357"/>
      <c r="F62" s="357"/>
      <c r="G62" s="357"/>
      <c r="H62" s="357"/>
      <c r="I62" s="364" t="e">
        <f t="shared" si="2"/>
        <v>#DIV/0!</v>
      </c>
      <c r="J62" s="364" t="e">
        <f t="shared" si="3"/>
        <v>#DIV/0!</v>
      </c>
    </row>
    <row r="63" spans="1:13" s="115" customFormat="1" ht="18" customHeight="1" x14ac:dyDescent="0.3">
      <c r="A63" s="221">
        <v>3223</v>
      </c>
      <c r="B63" s="222"/>
      <c r="C63" s="223"/>
      <c r="D63" s="205" t="s">
        <v>175</v>
      </c>
      <c r="E63" s="357"/>
      <c r="F63" s="357"/>
      <c r="G63" s="357"/>
      <c r="H63" s="357">
        <v>0</v>
      </c>
      <c r="I63" s="364" t="e">
        <f t="shared" si="2"/>
        <v>#DIV/0!</v>
      </c>
      <c r="J63" s="364" t="e">
        <f t="shared" si="3"/>
        <v>#DIV/0!</v>
      </c>
    </row>
    <row r="64" spans="1:13" s="115" customFormat="1" ht="28.2" customHeight="1" x14ac:dyDescent="0.3">
      <c r="A64" s="221">
        <v>3224</v>
      </c>
      <c r="B64" s="222"/>
      <c r="C64" s="223"/>
      <c r="D64" s="205" t="s">
        <v>176</v>
      </c>
      <c r="E64" s="357"/>
      <c r="F64" s="357"/>
      <c r="G64" s="357"/>
      <c r="H64" s="357">
        <v>0</v>
      </c>
      <c r="I64" s="364" t="e">
        <f t="shared" si="2"/>
        <v>#DIV/0!</v>
      </c>
      <c r="J64" s="364" t="e">
        <f t="shared" si="3"/>
        <v>#DIV/0!</v>
      </c>
    </row>
    <row r="65" spans="1:11" s="115" customFormat="1" ht="18.600000000000001" customHeight="1" x14ac:dyDescent="0.3">
      <c r="A65" s="221">
        <v>3225</v>
      </c>
      <c r="B65" s="222"/>
      <c r="C65" s="223"/>
      <c r="D65" s="205" t="s">
        <v>224</v>
      </c>
      <c r="E65" s="357"/>
      <c r="F65" s="357"/>
      <c r="G65" s="357"/>
      <c r="H65" s="357"/>
      <c r="I65" s="364" t="e">
        <f t="shared" si="2"/>
        <v>#DIV/0!</v>
      </c>
      <c r="J65" s="364" t="e">
        <f t="shared" si="3"/>
        <v>#DIV/0!</v>
      </c>
    </row>
    <row r="66" spans="1:11" s="115" customFormat="1" ht="24.6" customHeight="1" x14ac:dyDescent="0.3">
      <c r="A66" s="221">
        <v>3227</v>
      </c>
      <c r="B66" s="222"/>
      <c r="C66" s="223"/>
      <c r="D66" s="205" t="s">
        <v>178</v>
      </c>
      <c r="E66" s="357"/>
      <c r="F66" s="357"/>
      <c r="G66" s="357"/>
      <c r="H66" s="357"/>
      <c r="I66" s="364" t="e">
        <f t="shared" si="2"/>
        <v>#DIV/0!</v>
      </c>
      <c r="J66" s="364" t="e">
        <f t="shared" si="3"/>
        <v>#DIV/0!</v>
      </c>
    </row>
    <row r="67" spans="1:11" s="115" customFormat="1" ht="18.600000000000001" customHeight="1" x14ac:dyDescent="0.3">
      <c r="A67" s="241">
        <v>323</v>
      </c>
      <c r="B67" s="208"/>
      <c r="C67" s="209"/>
      <c r="D67" s="204" t="s">
        <v>179</v>
      </c>
      <c r="E67" s="356">
        <f>SUM(E68:E76)</f>
        <v>0</v>
      </c>
      <c r="F67" s="356">
        <v>30500</v>
      </c>
      <c r="G67" s="356">
        <f t="shared" ref="G67:H67" si="32">SUM(G68:G76)</f>
        <v>0</v>
      </c>
      <c r="H67" s="356">
        <f t="shared" si="32"/>
        <v>0</v>
      </c>
      <c r="I67" s="428" t="e">
        <f t="shared" si="2"/>
        <v>#DIV/0!</v>
      </c>
      <c r="J67" s="428">
        <f t="shared" si="3"/>
        <v>0</v>
      </c>
      <c r="K67" s="91"/>
    </row>
    <row r="68" spans="1:11" s="115" customFormat="1" ht="18.600000000000001" customHeight="1" x14ac:dyDescent="0.3">
      <c r="A68" s="239">
        <v>3231</v>
      </c>
      <c r="B68" s="206"/>
      <c r="C68" s="240"/>
      <c r="D68" s="238" t="s">
        <v>226</v>
      </c>
      <c r="E68" s="357"/>
      <c r="F68" s="357"/>
      <c r="G68" s="357"/>
      <c r="H68" s="357">
        <v>0</v>
      </c>
      <c r="I68" s="364" t="e">
        <f t="shared" si="2"/>
        <v>#DIV/0!</v>
      </c>
      <c r="J68" s="364" t="e">
        <f t="shared" si="3"/>
        <v>#DIV/0!</v>
      </c>
    </row>
    <row r="69" spans="1:11" s="115" customFormat="1" ht="28.2" customHeight="1" x14ac:dyDescent="0.3">
      <c r="A69" s="221">
        <v>3232</v>
      </c>
      <c r="B69" s="222"/>
      <c r="C69" s="223"/>
      <c r="D69" s="205" t="s">
        <v>180</v>
      </c>
      <c r="E69" s="357"/>
      <c r="F69" s="357"/>
      <c r="G69" s="357"/>
      <c r="H69" s="357">
        <v>0</v>
      </c>
      <c r="I69" s="364" t="e">
        <f t="shared" si="2"/>
        <v>#DIV/0!</v>
      </c>
      <c r="J69" s="364" t="e">
        <f t="shared" si="3"/>
        <v>#DIV/0!</v>
      </c>
    </row>
    <row r="70" spans="1:11" s="115" customFormat="1" ht="18.600000000000001" customHeight="1" x14ac:dyDescent="0.3">
      <c r="A70" s="221">
        <v>3233</v>
      </c>
      <c r="B70" s="222"/>
      <c r="C70" s="223"/>
      <c r="D70" s="205" t="s">
        <v>227</v>
      </c>
      <c r="E70" s="357"/>
      <c r="F70" s="357"/>
      <c r="G70" s="357"/>
      <c r="H70" s="357"/>
      <c r="I70" s="364" t="e">
        <f t="shared" si="2"/>
        <v>#DIV/0!</v>
      </c>
      <c r="J70" s="364" t="e">
        <f t="shared" si="3"/>
        <v>#DIV/0!</v>
      </c>
    </row>
    <row r="71" spans="1:11" s="115" customFormat="1" ht="18.600000000000001" customHeight="1" x14ac:dyDescent="0.3">
      <c r="A71" s="221">
        <v>3234</v>
      </c>
      <c r="B71" s="222"/>
      <c r="C71" s="223"/>
      <c r="D71" s="205" t="s">
        <v>181</v>
      </c>
      <c r="E71" s="357"/>
      <c r="F71" s="357"/>
      <c r="G71" s="357"/>
      <c r="H71" s="357">
        <v>0</v>
      </c>
      <c r="I71" s="364" t="e">
        <f t="shared" si="2"/>
        <v>#DIV/0!</v>
      </c>
      <c r="J71" s="364" t="e">
        <f t="shared" si="3"/>
        <v>#DIV/0!</v>
      </c>
    </row>
    <row r="72" spans="1:11" s="115" customFormat="1" ht="18.600000000000001" customHeight="1" x14ac:dyDescent="0.3">
      <c r="A72" s="221">
        <v>3235</v>
      </c>
      <c r="B72" s="222"/>
      <c r="C72" s="223"/>
      <c r="D72" s="205" t="s">
        <v>182</v>
      </c>
      <c r="E72" s="357"/>
      <c r="F72" s="357"/>
      <c r="G72" s="357"/>
      <c r="H72" s="357">
        <v>0</v>
      </c>
      <c r="I72" s="364" t="e">
        <f t="shared" si="2"/>
        <v>#DIV/0!</v>
      </c>
      <c r="J72" s="364" t="e">
        <f t="shared" si="3"/>
        <v>#DIV/0!</v>
      </c>
    </row>
    <row r="73" spans="1:11" s="115" customFormat="1" ht="18.600000000000001" customHeight="1" x14ac:dyDescent="0.3">
      <c r="A73" s="221">
        <v>3236</v>
      </c>
      <c r="B73" s="222"/>
      <c r="C73" s="223"/>
      <c r="D73" s="132" t="s">
        <v>228</v>
      </c>
      <c r="E73" s="357"/>
      <c r="F73" s="357"/>
      <c r="G73" s="357"/>
      <c r="H73" s="357"/>
      <c r="I73" s="364" t="e">
        <f t="shared" si="2"/>
        <v>#DIV/0!</v>
      </c>
      <c r="J73" s="364" t="e">
        <f t="shared" si="3"/>
        <v>#DIV/0!</v>
      </c>
    </row>
    <row r="74" spans="1:11" s="115" customFormat="1" ht="18.600000000000001" customHeight="1" x14ac:dyDescent="0.3">
      <c r="A74" s="221">
        <v>3237</v>
      </c>
      <c r="B74" s="222"/>
      <c r="C74" s="223"/>
      <c r="D74" s="132" t="s">
        <v>229</v>
      </c>
      <c r="E74" s="357"/>
      <c r="F74" s="357"/>
      <c r="G74" s="357"/>
      <c r="H74" s="357"/>
      <c r="I74" s="364" t="e">
        <f t="shared" si="2"/>
        <v>#DIV/0!</v>
      </c>
      <c r="J74" s="364" t="e">
        <f t="shared" si="3"/>
        <v>#DIV/0!</v>
      </c>
    </row>
    <row r="75" spans="1:11" s="115" customFormat="1" ht="18.600000000000001" customHeight="1" x14ac:dyDescent="0.3">
      <c r="A75" s="221">
        <v>3238</v>
      </c>
      <c r="B75" s="222"/>
      <c r="C75" s="223"/>
      <c r="D75" s="132" t="s">
        <v>184</v>
      </c>
      <c r="E75" s="357"/>
      <c r="F75" s="357"/>
      <c r="G75" s="357"/>
      <c r="H75" s="357">
        <v>0</v>
      </c>
      <c r="I75" s="364" t="e">
        <f t="shared" si="2"/>
        <v>#DIV/0!</v>
      </c>
      <c r="J75" s="364" t="e">
        <f t="shared" si="3"/>
        <v>#DIV/0!</v>
      </c>
    </row>
    <row r="76" spans="1:11" s="115" customFormat="1" ht="18.600000000000001" customHeight="1" x14ac:dyDescent="0.3">
      <c r="A76" s="221">
        <v>3239</v>
      </c>
      <c r="B76" s="222"/>
      <c r="C76" s="223"/>
      <c r="D76" s="132" t="s">
        <v>185</v>
      </c>
      <c r="E76" s="357"/>
      <c r="F76" s="357"/>
      <c r="G76" s="357"/>
      <c r="H76" s="357">
        <v>0</v>
      </c>
      <c r="I76" s="364" t="e">
        <f t="shared" si="2"/>
        <v>#DIV/0!</v>
      </c>
      <c r="J76" s="364" t="e">
        <f t="shared" si="3"/>
        <v>#DIV/0!</v>
      </c>
    </row>
    <row r="77" spans="1:11" s="115" customFormat="1" ht="26.4" customHeight="1" x14ac:dyDescent="0.3">
      <c r="A77" s="245">
        <v>329</v>
      </c>
      <c r="B77" s="246"/>
      <c r="C77" s="247"/>
      <c r="D77" s="248" t="s">
        <v>186</v>
      </c>
      <c r="E77" s="386">
        <f>SUM(E78:E82)</f>
        <v>0</v>
      </c>
      <c r="F77" s="386">
        <v>200</v>
      </c>
      <c r="G77" s="386">
        <f t="shared" ref="G77:H77" si="33">SUM(G78:G82)</f>
        <v>0</v>
      </c>
      <c r="H77" s="386">
        <f t="shared" si="33"/>
        <v>0</v>
      </c>
      <c r="I77" s="428" t="e">
        <f t="shared" si="2"/>
        <v>#DIV/0!</v>
      </c>
      <c r="J77" s="428">
        <f t="shared" si="3"/>
        <v>0</v>
      </c>
    </row>
    <row r="78" spans="1:11" s="115" customFormat="1" ht="16.8" customHeight="1" x14ac:dyDescent="0.3">
      <c r="A78" s="242">
        <v>3292</v>
      </c>
      <c r="B78" s="243"/>
      <c r="C78" s="244"/>
      <c r="D78" s="33" t="s">
        <v>188</v>
      </c>
      <c r="E78" s="387"/>
      <c r="F78" s="387"/>
      <c r="G78" s="387"/>
      <c r="H78" s="387"/>
      <c r="I78" s="364" t="e">
        <f t="shared" si="2"/>
        <v>#DIV/0!</v>
      </c>
      <c r="J78" s="364" t="e">
        <f t="shared" si="3"/>
        <v>#DIV/0!</v>
      </c>
    </row>
    <row r="79" spans="1:11" s="115" customFormat="1" ht="15" customHeight="1" x14ac:dyDescent="0.3">
      <c r="A79" s="242">
        <v>3294</v>
      </c>
      <c r="B79" s="243"/>
      <c r="C79" s="244"/>
      <c r="D79" s="33" t="s">
        <v>230</v>
      </c>
      <c r="E79" s="387"/>
      <c r="F79" s="387"/>
      <c r="G79" s="387"/>
      <c r="H79" s="387"/>
      <c r="I79" s="364" t="e">
        <f t="shared" si="2"/>
        <v>#DIV/0!</v>
      </c>
      <c r="J79" s="364" t="e">
        <f t="shared" si="3"/>
        <v>#DIV/0!</v>
      </c>
    </row>
    <row r="80" spans="1:11" s="115" customFormat="1" ht="16.2" customHeight="1" x14ac:dyDescent="0.3">
      <c r="A80" s="242">
        <v>3295</v>
      </c>
      <c r="B80" s="243"/>
      <c r="C80" s="244"/>
      <c r="D80" s="33" t="s">
        <v>190</v>
      </c>
      <c r="E80" s="387"/>
      <c r="F80" s="387"/>
      <c r="G80" s="387"/>
      <c r="H80" s="387"/>
      <c r="I80" s="364" t="e">
        <f t="shared" si="2"/>
        <v>#DIV/0!</v>
      </c>
      <c r="J80" s="364" t="e">
        <f t="shared" si="3"/>
        <v>#DIV/0!</v>
      </c>
    </row>
    <row r="81" spans="1:12" s="115" customFormat="1" ht="16.2" customHeight="1" x14ac:dyDescent="0.3">
      <c r="A81" s="242">
        <v>3296</v>
      </c>
      <c r="B81" s="243"/>
      <c r="C81" s="244"/>
      <c r="D81" s="33" t="s">
        <v>191</v>
      </c>
      <c r="E81" s="387"/>
      <c r="F81" s="387"/>
      <c r="G81" s="387"/>
      <c r="H81" s="387"/>
      <c r="I81" s="364" t="e">
        <f t="shared" si="2"/>
        <v>#DIV/0!</v>
      </c>
      <c r="J81" s="364" t="e">
        <f t="shared" si="3"/>
        <v>#DIV/0!</v>
      </c>
    </row>
    <row r="82" spans="1:12" s="115" customFormat="1" ht="28.2" customHeight="1" x14ac:dyDescent="0.3">
      <c r="A82" s="242">
        <v>3299</v>
      </c>
      <c r="B82" s="243"/>
      <c r="C82" s="244"/>
      <c r="D82" s="33" t="s">
        <v>186</v>
      </c>
      <c r="E82" s="387"/>
      <c r="F82" s="387"/>
      <c r="G82" s="387"/>
      <c r="H82" s="387"/>
      <c r="I82" s="364" t="e">
        <f t="shared" si="2"/>
        <v>#DIV/0!</v>
      </c>
      <c r="J82" s="364" t="e">
        <f t="shared" si="3"/>
        <v>#DIV/0!</v>
      </c>
    </row>
    <row r="83" spans="1:12" ht="18.600000000000001" customHeight="1" x14ac:dyDescent="0.3">
      <c r="A83" s="200">
        <v>34</v>
      </c>
      <c r="B83" s="201"/>
      <c r="C83" s="202"/>
      <c r="D83" s="169" t="s">
        <v>73</v>
      </c>
      <c r="E83" s="355">
        <f>SUM(E84)</f>
        <v>0</v>
      </c>
      <c r="F83" s="355">
        <v>252</v>
      </c>
      <c r="G83" s="355">
        <f t="shared" ref="G83:H83" si="34">SUM(G84)</f>
        <v>0</v>
      </c>
      <c r="H83" s="355">
        <f t="shared" si="34"/>
        <v>0</v>
      </c>
      <c r="I83" s="433" t="e">
        <f t="shared" si="2"/>
        <v>#DIV/0!</v>
      </c>
      <c r="J83" s="433">
        <f t="shared" si="3"/>
        <v>0</v>
      </c>
    </row>
    <row r="84" spans="1:12" s="115" customFormat="1" ht="18.600000000000001" customHeight="1" x14ac:dyDescent="0.3">
      <c r="A84" s="249">
        <v>343</v>
      </c>
      <c r="B84" s="217"/>
      <c r="C84" s="218"/>
      <c r="D84" s="204" t="s">
        <v>210</v>
      </c>
      <c r="E84" s="356">
        <f>SUM(E85+E86)</f>
        <v>0</v>
      </c>
      <c r="F84" s="356">
        <f t="shared" ref="F84:H84" si="35">SUM(F85+F86)</f>
        <v>0</v>
      </c>
      <c r="G84" s="356">
        <f t="shared" si="35"/>
        <v>0</v>
      </c>
      <c r="H84" s="356">
        <f t="shared" si="35"/>
        <v>0</v>
      </c>
      <c r="I84" s="428" t="e">
        <f t="shared" si="2"/>
        <v>#DIV/0!</v>
      </c>
      <c r="J84" s="428" t="e">
        <f t="shared" si="3"/>
        <v>#DIV/0!</v>
      </c>
    </row>
    <row r="85" spans="1:12" s="115" customFormat="1" ht="27.6" customHeight="1" x14ac:dyDescent="0.3">
      <c r="A85" s="250">
        <v>3431</v>
      </c>
      <c r="B85" s="251"/>
      <c r="C85" s="252"/>
      <c r="D85" s="205" t="s">
        <v>192</v>
      </c>
      <c r="E85" s="357"/>
      <c r="F85" s="357"/>
      <c r="G85" s="357"/>
      <c r="H85" s="357">
        <v>0</v>
      </c>
      <c r="I85" s="364" t="e">
        <f t="shared" si="2"/>
        <v>#DIV/0!</v>
      </c>
      <c r="J85" s="364" t="e">
        <f t="shared" si="3"/>
        <v>#DIV/0!</v>
      </c>
    </row>
    <row r="86" spans="1:12" s="115" customFormat="1" ht="18.600000000000001" customHeight="1" x14ac:dyDescent="0.3">
      <c r="A86" s="250">
        <v>3433</v>
      </c>
      <c r="B86" s="251"/>
      <c r="C86" s="252"/>
      <c r="D86" s="205" t="s">
        <v>194</v>
      </c>
      <c r="E86" s="357"/>
      <c r="F86" s="357"/>
      <c r="G86" s="357"/>
      <c r="H86" s="357"/>
      <c r="I86" s="364" t="e">
        <f t="shared" si="2"/>
        <v>#DIV/0!</v>
      </c>
      <c r="J86" s="364" t="e">
        <f t="shared" si="3"/>
        <v>#DIV/0!</v>
      </c>
      <c r="L86" s="91"/>
    </row>
    <row r="87" spans="1:12" s="115" customFormat="1" ht="18.600000000000001" customHeight="1" x14ac:dyDescent="0.3">
      <c r="A87" s="492" t="s">
        <v>72</v>
      </c>
      <c r="B87" s="492"/>
      <c r="C87" s="492"/>
      <c r="D87" s="259" t="s">
        <v>74</v>
      </c>
      <c r="E87" s="383">
        <f>SUM(E88)</f>
        <v>162648.46</v>
      </c>
      <c r="F87" s="383">
        <f t="shared" ref="F87:H87" si="36">SUM(F88)</f>
        <v>263900</v>
      </c>
      <c r="G87" s="383">
        <f t="shared" si="36"/>
        <v>0</v>
      </c>
      <c r="H87" s="383">
        <f t="shared" si="36"/>
        <v>178638.53999999998</v>
      </c>
      <c r="I87" s="432">
        <f t="shared" si="2"/>
        <v>109.83106756743962</v>
      </c>
      <c r="J87" s="432">
        <f t="shared" si="3"/>
        <v>67.691754452444101</v>
      </c>
    </row>
    <row r="88" spans="1:12" s="115" customFormat="1" ht="18.600000000000001" customHeight="1" x14ac:dyDescent="0.3">
      <c r="A88" s="493">
        <v>3</v>
      </c>
      <c r="B88" s="493"/>
      <c r="C88" s="493"/>
      <c r="D88" s="198" t="s">
        <v>7</v>
      </c>
      <c r="E88" s="384">
        <f>SUM(E89+E118)</f>
        <v>162648.46</v>
      </c>
      <c r="F88" s="384">
        <f t="shared" ref="F88:H88" si="37">SUM(F89+F118)</f>
        <v>263900</v>
      </c>
      <c r="G88" s="384">
        <f t="shared" si="37"/>
        <v>0</v>
      </c>
      <c r="H88" s="384">
        <f t="shared" si="37"/>
        <v>178638.53999999998</v>
      </c>
      <c r="I88" s="434">
        <f t="shared" ref="I88:I165" si="38">SUM(H88/E88*100)</f>
        <v>109.83106756743962</v>
      </c>
      <c r="J88" s="434">
        <f t="shared" si="3"/>
        <v>67.691754452444101</v>
      </c>
    </row>
    <row r="89" spans="1:12" s="115" customFormat="1" ht="18.600000000000001" customHeight="1" x14ac:dyDescent="0.3">
      <c r="A89" s="494">
        <v>32</v>
      </c>
      <c r="B89" s="494"/>
      <c r="C89" s="494"/>
      <c r="D89" s="186" t="s">
        <v>16</v>
      </c>
      <c r="E89" s="355">
        <f>SUM(E90+E95+E102+E112)</f>
        <v>162392.54999999999</v>
      </c>
      <c r="F89" s="355">
        <f t="shared" ref="F89:H89" si="39">SUM(F90+F95+F102+F112)</f>
        <v>263300</v>
      </c>
      <c r="G89" s="355">
        <f t="shared" si="39"/>
        <v>0</v>
      </c>
      <c r="H89" s="355">
        <f t="shared" si="39"/>
        <v>178314.21</v>
      </c>
      <c r="I89" s="433">
        <f t="shared" si="38"/>
        <v>109.80442760459145</v>
      </c>
      <c r="J89" s="433">
        <f t="shared" ref="J89:J155" si="40">SUM(H89/F89*100)</f>
        <v>67.722829472085067</v>
      </c>
    </row>
    <row r="90" spans="1:12" s="115" customFormat="1" ht="18.600000000000001" customHeight="1" x14ac:dyDescent="0.3">
      <c r="A90" s="224">
        <v>321</v>
      </c>
      <c r="B90" s="225"/>
      <c r="C90" s="216"/>
      <c r="D90" s="204" t="s">
        <v>169</v>
      </c>
      <c r="E90" s="356">
        <f>SUM(E91:E94)</f>
        <v>2155.2600000000002</v>
      </c>
      <c r="F90" s="356">
        <v>3000</v>
      </c>
      <c r="G90" s="356">
        <f t="shared" ref="G90:H90" si="41">SUM(G91:G94)</f>
        <v>0</v>
      </c>
      <c r="H90" s="356">
        <f t="shared" si="41"/>
        <v>2604.21</v>
      </c>
      <c r="I90" s="428">
        <f t="shared" si="38"/>
        <v>120.83043345118453</v>
      </c>
      <c r="J90" s="428">
        <f t="shared" si="40"/>
        <v>86.807000000000002</v>
      </c>
    </row>
    <row r="91" spans="1:12" s="115" customFormat="1" ht="18.600000000000001" customHeight="1" x14ac:dyDescent="0.3">
      <c r="A91" s="221">
        <v>3211</v>
      </c>
      <c r="B91" s="222"/>
      <c r="C91" s="223"/>
      <c r="D91" s="205" t="s">
        <v>170</v>
      </c>
      <c r="E91" s="357">
        <v>2100.2600000000002</v>
      </c>
      <c r="F91" s="357"/>
      <c r="G91" s="357"/>
      <c r="H91" s="357">
        <v>2409.21</v>
      </c>
      <c r="I91" s="364">
        <f t="shared" si="38"/>
        <v>114.71008351346974</v>
      </c>
      <c r="J91" s="364" t="e">
        <f t="shared" si="40"/>
        <v>#DIV/0!</v>
      </c>
    </row>
    <row r="92" spans="1:12" s="115" customFormat="1" ht="25.2" customHeight="1" x14ac:dyDescent="0.3">
      <c r="A92" s="221">
        <v>3212</v>
      </c>
      <c r="B92" s="222"/>
      <c r="C92" s="223"/>
      <c r="D92" s="205" t="s">
        <v>219</v>
      </c>
      <c r="E92" s="357"/>
      <c r="F92" s="357"/>
      <c r="G92" s="357"/>
      <c r="H92" s="357"/>
      <c r="I92" s="364" t="e">
        <f t="shared" si="38"/>
        <v>#DIV/0!</v>
      </c>
      <c r="J92" s="364" t="e">
        <f t="shared" si="40"/>
        <v>#DIV/0!</v>
      </c>
    </row>
    <row r="93" spans="1:12" s="115" customFormat="1" ht="18.600000000000001" customHeight="1" x14ac:dyDescent="0.3">
      <c r="A93" s="221">
        <v>3213</v>
      </c>
      <c r="B93" s="222"/>
      <c r="C93" s="223"/>
      <c r="D93" s="205" t="s">
        <v>220</v>
      </c>
      <c r="E93" s="357">
        <v>55</v>
      </c>
      <c r="F93" s="357"/>
      <c r="G93" s="357"/>
      <c r="H93" s="357">
        <v>195</v>
      </c>
      <c r="I93" s="364">
        <f t="shared" si="38"/>
        <v>354.54545454545456</v>
      </c>
      <c r="J93" s="364" t="e">
        <f t="shared" si="40"/>
        <v>#DIV/0!</v>
      </c>
    </row>
    <row r="94" spans="1:12" ht="26.4" customHeight="1" x14ac:dyDescent="0.3">
      <c r="A94" s="221">
        <v>3214</v>
      </c>
      <c r="B94" s="222"/>
      <c r="C94" s="223"/>
      <c r="D94" s="205" t="s">
        <v>221</v>
      </c>
      <c r="E94" s="357">
        <v>0</v>
      </c>
      <c r="F94" s="357"/>
      <c r="G94" s="357"/>
      <c r="H94" s="357"/>
      <c r="I94" s="364" t="e">
        <f t="shared" si="38"/>
        <v>#DIV/0!</v>
      </c>
      <c r="J94" s="364" t="e">
        <f t="shared" si="40"/>
        <v>#DIV/0!</v>
      </c>
    </row>
    <row r="95" spans="1:12" ht="38.25" customHeight="1" x14ac:dyDescent="0.3">
      <c r="A95" s="224">
        <v>322</v>
      </c>
      <c r="B95" s="225"/>
      <c r="C95" s="216"/>
      <c r="D95" s="204" t="s">
        <v>222</v>
      </c>
      <c r="E95" s="356">
        <f>SUM(E96:E101)</f>
        <v>24464.400000000001</v>
      </c>
      <c r="F95" s="356">
        <v>39300</v>
      </c>
      <c r="G95" s="356">
        <f t="shared" ref="G95:H95" si="42">SUM(G96:G101)</f>
        <v>0</v>
      </c>
      <c r="H95" s="356">
        <f t="shared" si="42"/>
        <v>25506.67</v>
      </c>
      <c r="I95" s="428">
        <f t="shared" si="38"/>
        <v>104.26035382024492</v>
      </c>
      <c r="J95" s="428">
        <f t="shared" si="40"/>
        <v>64.902468193384223</v>
      </c>
    </row>
    <row r="96" spans="1:12" ht="22.2" customHeight="1" x14ac:dyDescent="0.3">
      <c r="A96" s="221">
        <v>3221</v>
      </c>
      <c r="B96" s="222"/>
      <c r="C96" s="223"/>
      <c r="D96" s="205" t="s">
        <v>223</v>
      </c>
      <c r="E96" s="357">
        <v>6978.88</v>
      </c>
      <c r="F96" s="357"/>
      <c r="G96" s="357"/>
      <c r="H96" s="357">
        <v>8067.26</v>
      </c>
      <c r="I96" s="364">
        <f t="shared" si="38"/>
        <v>115.59533908019625</v>
      </c>
      <c r="J96" s="364" t="e">
        <f t="shared" si="40"/>
        <v>#DIV/0!</v>
      </c>
    </row>
    <row r="97" spans="1:10" x14ac:dyDescent="0.3">
      <c r="A97" s="221">
        <v>3222</v>
      </c>
      <c r="B97" s="222"/>
      <c r="C97" s="223"/>
      <c r="D97" s="205" t="s">
        <v>174</v>
      </c>
      <c r="E97" s="357">
        <v>10.77</v>
      </c>
      <c r="F97" s="357"/>
      <c r="G97" s="357"/>
      <c r="H97" s="357">
        <v>0</v>
      </c>
      <c r="I97" s="364">
        <f t="shared" si="38"/>
        <v>0</v>
      </c>
      <c r="J97" s="364" t="e">
        <f t="shared" si="40"/>
        <v>#DIV/0!</v>
      </c>
    </row>
    <row r="98" spans="1:10" ht="33" customHeight="1" x14ac:dyDescent="0.3">
      <c r="A98" s="221">
        <v>3223</v>
      </c>
      <c r="B98" s="222"/>
      <c r="C98" s="223"/>
      <c r="D98" s="205" t="s">
        <v>175</v>
      </c>
      <c r="E98" s="357">
        <v>17144.919999999998</v>
      </c>
      <c r="F98" s="357"/>
      <c r="G98" s="357"/>
      <c r="H98" s="357">
        <v>16989.38</v>
      </c>
      <c r="I98" s="364">
        <f t="shared" si="38"/>
        <v>99.092792500635767</v>
      </c>
      <c r="J98" s="364" t="e">
        <f t="shared" si="40"/>
        <v>#DIV/0!</v>
      </c>
    </row>
    <row r="99" spans="1:10" ht="33" customHeight="1" x14ac:dyDescent="0.3">
      <c r="A99" s="221">
        <v>3224</v>
      </c>
      <c r="B99" s="222"/>
      <c r="C99" s="223"/>
      <c r="D99" s="205" t="s">
        <v>176</v>
      </c>
      <c r="E99" s="357">
        <v>260.63</v>
      </c>
      <c r="F99" s="357"/>
      <c r="G99" s="357"/>
      <c r="H99" s="357">
        <v>450.03</v>
      </c>
      <c r="I99" s="364">
        <f t="shared" si="38"/>
        <v>172.67006867973754</v>
      </c>
      <c r="J99" s="364" t="e">
        <f t="shared" si="40"/>
        <v>#DIV/0!</v>
      </c>
    </row>
    <row r="100" spans="1:10" ht="14.4" customHeight="1" x14ac:dyDescent="0.3">
      <c r="A100" s="221">
        <v>3225</v>
      </c>
      <c r="B100" s="222"/>
      <c r="C100" s="223"/>
      <c r="D100" s="205" t="s">
        <v>224</v>
      </c>
      <c r="E100" s="357">
        <v>69.2</v>
      </c>
      <c r="F100" s="357"/>
      <c r="G100" s="357"/>
      <c r="H100" s="357">
        <v>0</v>
      </c>
      <c r="I100" s="364">
        <f t="shared" si="38"/>
        <v>0</v>
      </c>
      <c r="J100" s="364" t="e">
        <f t="shared" si="40"/>
        <v>#DIV/0!</v>
      </c>
    </row>
    <row r="101" spans="1:10" ht="26.4" customHeight="1" x14ac:dyDescent="0.3">
      <c r="A101" s="221">
        <v>3227</v>
      </c>
      <c r="B101" s="222"/>
      <c r="C101" s="223"/>
      <c r="D101" s="205" t="s">
        <v>178</v>
      </c>
      <c r="E101" s="357"/>
      <c r="F101" s="357"/>
      <c r="G101" s="357"/>
      <c r="H101" s="357"/>
      <c r="I101" s="364" t="e">
        <f t="shared" si="38"/>
        <v>#DIV/0!</v>
      </c>
      <c r="J101" s="364" t="e">
        <f t="shared" si="40"/>
        <v>#DIV/0!</v>
      </c>
    </row>
    <row r="102" spans="1:10" ht="14.4" customHeight="1" x14ac:dyDescent="0.3">
      <c r="A102" s="327">
        <v>323</v>
      </c>
      <c r="B102" s="328"/>
      <c r="C102" s="329"/>
      <c r="D102" s="204" t="s">
        <v>179</v>
      </c>
      <c r="E102" s="356">
        <f>SUM(E103:E111)</f>
        <v>134870.56</v>
      </c>
      <c r="F102" s="356">
        <v>220000</v>
      </c>
      <c r="G102" s="356">
        <f t="shared" ref="G102:H102" si="43">SUM(G103:G111)</f>
        <v>0</v>
      </c>
      <c r="H102" s="356">
        <f t="shared" si="43"/>
        <v>149181.31</v>
      </c>
      <c r="I102" s="428">
        <f t="shared" si="38"/>
        <v>110.61072927998519</v>
      </c>
      <c r="J102" s="428">
        <f t="shared" si="40"/>
        <v>67.809686363636374</v>
      </c>
    </row>
    <row r="103" spans="1:10" ht="23.4" customHeight="1" x14ac:dyDescent="0.3">
      <c r="A103" s="239">
        <v>3231</v>
      </c>
      <c r="B103" s="206"/>
      <c r="C103" s="240"/>
      <c r="D103" s="238" t="s">
        <v>226</v>
      </c>
      <c r="E103" s="357">
        <v>118733.2</v>
      </c>
      <c r="F103" s="357"/>
      <c r="G103" s="357"/>
      <c r="H103" s="357">
        <v>139415.51</v>
      </c>
      <c r="I103" s="364">
        <f t="shared" si="38"/>
        <v>117.41914645608811</v>
      </c>
      <c r="J103" s="364" t="e">
        <f t="shared" si="40"/>
        <v>#DIV/0!</v>
      </c>
    </row>
    <row r="104" spans="1:10" ht="25.8" customHeight="1" x14ac:dyDescent="0.3">
      <c r="A104" s="221">
        <v>3232</v>
      </c>
      <c r="B104" s="222"/>
      <c r="C104" s="223"/>
      <c r="D104" s="205" t="s">
        <v>180</v>
      </c>
      <c r="E104" s="357">
        <v>7349.08</v>
      </c>
      <c r="F104" s="357"/>
      <c r="G104" s="357"/>
      <c r="H104" s="357">
        <v>192.5</v>
      </c>
      <c r="I104" s="364">
        <f t="shared" si="38"/>
        <v>2.6193754864554477</v>
      </c>
      <c r="J104" s="364" t="e">
        <f t="shared" si="40"/>
        <v>#DIV/0!</v>
      </c>
    </row>
    <row r="105" spans="1:10" x14ac:dyDescent="0.3">
      <c r="A105" s="221">
        <v>3233</v>
      </c>
      <c r="B105" s="222"/>
      <c r="C105" s="223"/>
      <c r="D105" s="205" t="s">
        <v>227</v>
      </c>
      <c r="E105" s="357"/>
      <c r="F105" s="357"/>
      <c r="G105" s="357"/>
      <c r="H105" s="357"/>
      <c r="I105" s="364" t="e">
        <f t="shared" si="38"/>
        <v>#DIV/0!</v>
      </c>
      <c r="J105" s="364" t="e">
        <f t="shared" si="40"/>
        <v>#DIV/0!</v>
      </c>
    </row>
    <row r="106" spans="1:10" ht="32.4" customHeight="1" x14ac:dyDescent="0.3">
      <c r="A106" s="221">
        <v>3234</v>
      </c>
      <c r="B106" s="222"/>
      <c r="C106" s="223"/>
      <c r="D106" s="205" t="s">
        <v>181</v>
      </c>
      <c r="E106" s="357">
        <v>5392.43</v>
      </c>
      <c r="F106" s="357"/>
      <c r="G106" s="357"/>
      <c r="H106" s="357">
        <v>6923.27</v>
      </c>
      <c r="I106" s="364">
        <f t="shared" si="38"/>
        <v>128.3886856203975</v>
      </c>
      <c r="J106" s="364" t="e">
        <f t="shared" si="40"/>
        <v>#DIV/0!</v>
      </c>
    </row>
    <row r="107" spans="1:10" ht="32.4" customHeight="1" x14ac:dyDescent="0.3">
      <c r="A107" s="221">
        <v>3235</v>
      </c>
      <c r="B107" s="222"/>
      <c r="C107" s="223"/>
      <c r="D107" s="205" t="s">
        <v>182</v>
      </c>
      <c r="E107" s="357">
        <v>19.95</v>
      </c>
      <c r="F107" s="357"/>
      <c r="G107" s="357"/>
      <c r="H107" s="357">
        <v>392.5</v>
      </c>
      <c r="I107" s="364">
        <f t="shared" si="38"/>
        <v>1967.4185463659151</v>
      </c>
      <c r="J107" s="364" t="e">
        <f t="shared" si="40"/>
        <v>#DIV/0!</v>
      </c>
    </row>
    <row r="108" spans="1:10" ht="26.4" customHeight="1" x14ac:dyDescent="0.3">
      <c r="A108" s="221">
        <v>3236</v>
      </c>
      <c r="B108" s="222"/>
      <c r="C108" s="223"/>
      <c r="D108" s="132" t="s">
        <v>228</v>
      </c>
      <c r="E108" s="357"/>
      <c r="F108" s="357"/>
      <c r="G108" s="357"/>
      <c r="H108" s="357">
        <v>0</v>
      </c>
      <c r="I108" s="364" t="e">
        <f t="shared" si="38"/>
        <v>#DIV/0!</v>
      </c>
      <c r="J108" s="364" t="e">
        <f t="shared" si="40"/>
        <v>#DIV/0!</v>
      </c>
    </row>
    <row r="109" spans="1:10" ht="14.4" customHeight="1" x14ac:dyDescent="0.3">
      <c r="A109" s="221">
        <v>3237</v>
      </c>
      <c r="B109" s="222"/>
      <c r="C109" s="223"/>
      <c r="D109" s="132" t="s">
        <v>229</v>
      </c>
      <c r="E109" s="357">
        <v>708.5</v>
      </c>
      <c r="F109" s="357"/>
      <c r="G109" s="357"/>
      <c r="H109" s="357">
        <v>62.5</v>
      </c>
      <c r="I109" s="364">
        <f t="shared" si="38"/>
        <v>8.8214537755822171</v>
      </c>
      <c r="J109" s="364" t="e">
        <f t="shared" si="40"/>
        <v>#DIV/0!</v>
      </c>
    </row>
    <row r="110" spans="1:10" ht="14.4" customHeight="1" x14ac:dyDescent="0.3">
      <c r="A110" s="221">
        <v>3238</v>
      </c>
      <c r="B110" s="222"/>
      <c r="C110" s="223"/>
      <c r="D110" s="132" t="s">
        <v>184</v>
      </c>
      <c r="E110" s="357">
        <v>2418.5500000000002</v>
      </c>
      <c r="F110" s="357"/>
      <c r="G110" s="357"/>
      <c r="H110" s="357">
        <v>2135.0300000000002</v>
      </c>
      <c r="I110" s="364">
        <f t="shared" si="38"/>
        <v>88.277273573008614</v>
      </c>
      <c r="J110" s="364" t="e">
        <f t="shared" si="40"/>
        <v>#DIV/0!</v>
      </c>
    </row>
    <row r="111" spans="1:10" ht="14.4" customHeight="1" x14ac:dyDescent="0.3">
      <c r="A111" s="221">
        <v>3239</v>
      </c>
      <c r="B111" s="222"/>
      <c r="C111" s="223"/>
      <c r="D111" s="132" t="s">
        <v>185</v>
      </c>
      <c r="E111" s="357">
        <v>248.85</v>
      </c>
      <c r="F111" s="357"/>
      <c r="G111" s="357"/>
      <c r="H111" s="357">
        <v>60</v>
      </c>
      <c r="I111" s="364">
        <f t="shared" si="38"/>
        <v>24.110910186859556</v>
      </c>
      <c r="J111" s="364" t="e">
        <f t="shared" si="40"/>
        <v>#DIV/0!</v>
      </c>
    </row>
    <row r="112" spans="1:10" ht="26.4" x14ac:dyDescent="0.3">
      <c r="A112" s="245">
        <v>329</v>
      </c>
      <c r="B112" s="246"/>
      <c r="C112" s="247"/>
      <c r="D112" s="248" t="s">
        <v>186</v>
      </c>
      <c r="E112" s="386">
        <f>SUM(E113:E117)</f>
        <v>902.33</v>
      </c>
      <c r="F112" s="386">
        <v>1000</v>
      </c>
      <c r="G112" s="386">
        <f t="shared" ref="G112:H112" si="44">SUM(G113:G117)</f>
        <v>0</v>
      </c>
      <c r="H112" s="386">
        <f t="shared" si="44"/>
        <v>1022.02</v>
      </c>
      <c r="I112" s="428">
        <f t="shared" si="38"/>
        <v>113.26454844679883</v>
      </c>
      <c r="J112" s="428">
        <f t="shared" si="40"/>
        <v>102.202</v>
      </c>
    </row>
    <row r="113" spans="1:11" ht="14.4" customHeight="1" x14ac:dyDescent="0.3">
      <c r="A113" s="242">
        <v>3292</v>
      </c>
      <c r="B113" s="243"/>
      <c r="C113" s="244"/>
      <c r="D113" s="33" t="s">
        <v>188</v>
      </c>
      <c r="E113" s="387">
        <v>794.24</v>
      </c>
      <c r="F113" s="387"/>
      <c r="G113" s="387"/>
      <c r="H113" s="387">
        <v>797.8</v>
      </c>
      <c r="I113" s="364">
        <f t="shared" si="38"/>
        <v>100.44822723609992</v>
      </c>
      <c r="J113" s="364" t="e">
        <f t="shared" si="40"/>
        <v>#DIV/0!</v>
      </c>
    </row>
    <row r="114" spans="1:11" ht="21.6" customHeight="1" x14ac:dyDescent="0.3">
      <c r="A114" s="242">
        <v>3294</v>
      </c>
      <c r="B114" s="243"/>
      <c r="C114" s="244"/>
      <c r="D114" s="33" t="s">
        <v>230</v>
      </c>
      <c r="E114" s="387">
        <v>108.09</v>
      </c>
      <c r="F114" s="387"/>
      <c r="G114" s="387"/>
      <c r="H114" s="387">
        <v>108.09</v>
      </c>
      <c r="I114" s="364">
        <f t="shared" si="38"/>
        <v>100</v>
      </c>
      <c r="J114" s="364" t="e">
        <f t="shared" si="40"/>
        <v>#DIV/0!</v>
      </c>
    </row>
    <row r="115" spans="1:11" ht="18.600000000000001" customHeight="1" x14ac:dyDescent="0.3">
      <c r="A115" s="242">
        <v>3295</v>
      </c>
      <c r="B115" s="243"/>
      <c r="C115" s="244"/>
      <c r="D115" s="33" t="s">
        <v>190</v>
      </c>
      <c r="E115" s="387">
        <v>0</v>
      </c>
      <c r="F115" s="387"/>
      <c r="G115" s="387"/>
      <c r="H115" s="387">
        <v>116.13</v>
      </c>
      <c r="I115" s="364" t="e">
        <f t="shared" si="38"/>
        <v>#DIV/0!</v>
      </c>
      <c r="J115" s="364" t="e">
        <f t="shared" si="40"/>
        <v>#DIV/0!</v>
      </c>
    </row>
    <row r="116" spans="1:11" x14ac:dyDescent="0.3">
      <c r="A116" s="242">
        <v>3296</v>
      </c>
      <c r="B116" s="243"/>
      <c r="C116" s="244"/>
      <c r="D116" s="33" t="s">
        <v>191</v>
      </c>
      <c r="E116" s="387"/>
      <c r="F116" s="387"/>
      <c r="G116" s="387"/>
      <c r="H116" s="387"/>
      <c r="I116" s="364" t="e">
        <f t="shared" si="38"/>
        <v>#DIV/0!</v>
      </c>
      <c r="J116" s="364" t="e">
        <f t="shared" si="40"/>
        <v>#DIV/0!</v>
      </c>
    </row>
    <row r="117" spans="1:11" ht="27.6" customHeight="1" x14ac:dyDescent="0.3">
      <c r="A117" s="242">
        <v>3299</v>
      </c>
      <c r="B117" s="243"/>
      <c r="C117" s="244"/>
      <c r="D117" s="33" t="s">
        <v>186</v>
      </c>
      <c r="E117" s="387"/>
      <c r="F117" s="387"/>
      <c r="G117" s="387"/>
      <c r="H117" s="387">
        <v>0</v>
      </c>
      <c r="I117" s="364" t="e">
        <f t="shared" si="38"/>
        <v>#DIV/0!</v>
      </c>
      <c r="J117" s="364" t="e">
        <f t="shared" si="40"/>
        <v>#DIV/0!</v>
      </c>
      <c r="K117" s="91"/>
    </row>
    <row r="118" spans="1:11" ht="14.4" customHeight="1" x14ac:dyDescent="0.3">
      <c r="A118" s="200">
        <v>34</v>
      </c>
      <c r="B118" s="201"/>
      <c r="C118" s="202"/>
      <c r="D118" s="169" t="s">
        <v>73</v>
      </c>
      <c r="E118" s="355">
        <f>SUM(E119)</f>
        <v>255.91</v>
      </c>
      <c r="F118" s="355">
        <f t="shared" ref="F118:H118" si="45">SUM(F119)</f>
        <v>600</v>
      </c>
      <c r="G118" s="355">
        <f t="shared" si="45"/>
        <v>0</v>
      </c>
      <c r="H118" s="355">
        <f t="shared" si="45"/>
        <v>324.33</v>
      </c>
      <c r="I118" s="433">
        <f t="shared" si="38"/>
        <v>126.73596186159195</v>
      </c>
      <c r="J118" s="433">
        <f t="shared" si="40"/>
        <v>54.055</v>
      </c>
    </row>
    <row r="119" spans="1:11" ht="26.4" customHeight="1" x14ac:dyDescent="0.3">
      <c r="A119" s="249">
        <v>343</v>
      </c>
      <c r="B119" s="217"/>
      <c r="C119" s="218"/>
      <c r="D119" s="204" t="s">
        <v>210</v>
      </c>
      <c r="E119" s="356">
        <f>SUM(E120+E121)</f>
        <v>255.91</v>
      </c>
      <c r="F119" s="356">
        <v>600</v>
      </c>
      <c r="G119" s="356">
        <f t="shared" ref="G119:H119" si="46">SUM(G120+G121)</f>
        <v>0</v>
      </c>
      <c r="H119" s="356">
        <f t="shared" si="46"/>
        <v>324.33</v>
      </c>
      <c r="I119" s="428">
        <f t="shared" si="38"/>
        <v>126.73596186159195</v>
      </c>
      <c r="J119" s="428">
        <f t="shared" si="40"/>
        <v>54.055</v>
      </c>
    </row>
    <row r="120" spans="1:11" ht="30.6" customHeight="1" x14ac:dyDescent="0.3">
      <c r="A120" s="250">
        <v>3431</v>
      </c>
      <c r="B120" s="251"/>
      <c r="C120" s="252"/>
      <c r="D120" s="205" t="s">
        <v>192</v>
      </c>
      <c r="E120" s="357">
        <v>255.91</v>
      </c>
      <c r="F120" s="357"/>
      <c r="G120" s="357"/>
      <c r="H120" s="357">
        <v>324.33</v>
      </c>
      <c r="I120" s="364">
        <f t="shared" si="38"/>
        <v>126.73596186159195</v>
      </c>
      <c r="J120" s="364" t="e">
        <f t="shared" si="40"/>
        <v>#DIV/0!</v>
      </c>
    </row>
    <row r="121" spans="1:11" ht="31.8" customHeight="1" x14ac:dyDescent="0.3">
      <c r="A121" s="250">
        <v>3431</v>
      </c>
      <c r="B121" s="251"/>
      <c r="C121" s="252"/>
      <c r="D121" s="205" t="s">
        <v>192</v>
      </c>
      <c r="E121" s="357"/>
      <c r="F121" s="357"/>
      <c r="G121" s="357"/>
      <c r="H121" s="357"/>
      <c r="I121" s="364" t="e">
        <f t="shared" si="38"/>
        <v>#DIV/0!</v>
      </c>
      <c r="J121" s="364" t="e">
        <f t="shared" si="40"/>
        <v>#DIV/0!</v>
      </c>
    </row>
    <row r="122" spans="1:11" s="115" customFormat="1" ht="31.8" customHeight="1" x14ac:dyDescent="0.3">
      <c r="A122" s="492" t="s">
        <v>75</v>
      </c>
      <c r="B122" s="492"/>
      <c r="C122" s="492"/>
      <c r="D122" s="259" t="s">
        <v>95</v>
      </c>
      <c r="E122" s="383">
        <f>SUM(E123+E162)</f>
        <v>654092.64000000013</v>
      </c>
      <c r="F122" s="383">
        <f t="shared" ref="F122:H122" si="47">SUM(F123+F162)</f>
        <v>1833637</v>
      </c>
      <c r="G122" s="383">
        <f t="shared" si="47"/>
        <v>0</v>
      </c>
      <c r="H122" s="383">
        <f t="shared" si="47"/>
        <v>823976.98</v>
      </c>
      <c r="I122" s="432">
        <f t="shared" si="38"/>
        <v>125.97251973359612</v>
      </c>
      <c r="J122" s="432">
        <f t="shared" si="40"/>
        <v>44.936755748275147</v>
      </c>
    </row>
    <row r="123" spans="1:11" ht="18.600000000000001" customHeight="1" x14ac:dyDescent="0.3">
      <c r="A123" s="495">
        <v>3</v>
      </c>
      <c r="B123" s="495"/>
      <c r="C123" s="495"/>
      <c r="D123" s="203" t="s">
        <v>7</v>
      </c>
      <c r="E123" s="384">
        <f>SUM(E124+E134+E156+E159)</f>
        <v>654092.64000000013</v>
      </c>
      <c r="F123" s="384">
        <f t="shared" ref="F123:H123" si="48">SUM(F124+F134+F156+F159)</f>
        <v>1832637</v>
      </c>
      <c r="G123" s="384">
        <f t="shared" si="48"/>
        <v>0</v>
      </c>
      <c r="H123" s="384">
        <f t="shared" si="48"/>
        <v>823976.98</v>
      </c>
      <c r="I123" s="434">
        <f t="shared" si="38"/>
        <v>125.97251973359612</v>
      </c>
      <c r="J123" s="434">
        <f t="shared" si="40"/>
        <v>44.961276019200746</v>
      </c>
      <c r="K123" s="91"/>
    </row>
    <row r="124" spans="1:11" s="115" customFormat="1" ht="18.600000000000001" customHeight="1" x14ac:dyDescent="0.3">
      <c r="A124" s="496">
        <v>31</v>
      </c>
      <c r="B124" s="497"/>
      <c r="C124" s="498"/>
      <c r="D124" s="207" t="s">
        <v>8</v>
      </c>
      <c r="E124" s="355">
        <f>SUM(E125+E129+E131)</f>
        <v>625681.91</v>
      </c>
      <c r="F124" s="355">
        <f t="shared" ref="F124:H124" si="49">SUM(F125+F129+F131)</f>
        <v>1770994</v>
      </c>
      <c r="G124" s="355">
        <f t="shared" si="49"/>
        <v>0</v>
      </c>
      <c r="H124" s="355">
        <f t="shared" si="49"/>
        <v>793952.19000000006</v>
      </c>
      <c r="I124" s="433">
        <f t="shared" si="38"/>
        <v>126.89390204680842</v>
      </c>
      <c r="J124" s="433">
        <f t="shared" si="40"/>
        <v>44.830879720654053</v>
      </c>
    </row>
    <row r="125" spans="1:11" s="115" customFormat="1" ht="18.600000000000001" customHeight="1" x14ac:dyDescent="0.3">
      <c r="A125" s="213">
        <v>311</v>
      </c>
      <c r="B125" s="214"/>
      <c r="C125" s="204"/>
      <c r="D125" s="204" t="s">
        <v>216</v>
      </c>
      <c r="E125" s="356">
        <f>SUM(E126:E128)</f>
        <v>517089.16</v>
      </c>
      <c r="F125" s="356">
        <v>1460080</v>
      </c>
      <c r="G125" s="356">
        <f t="shared" ref="G125:H125" si="50">SUM(G126:G128)</f>
        <v>0</v>
      </c>
      <c r="H125" s="356">
        <f t="shared" si="50"/>
        <v>654593.99</v>
      </c>
      <c r="I125" s="428">
        <f t="shared" si="38"/>
        <v>126.59209293809215</v>
      </c>
      <c r="J125" s="428">
        <f t="shared" si="40"/>
        <v>44.832748205577779</v>
      </c>
    </row>
    <row r="126" spans="1:11" s="115" customFormat="1" ht="18.600000000000001" customHeight="1" x14ac:dyDescent="0.3">
      <c r="A126" s="215">
        <v>3111</v>
      </c>
      <c r="B126" s="96"/>
      <c r="C126" s="205"/>
      <c r="D126" s="205" t="s">
        <v>163</v>
      </c>
      <c r="E126" s="357">
        <v>495370.48</v>
      </c>
      <c r="F126" s="357"/>
      <c r="G126" s="357"/>
      <c r="H126" s="357">
        <v>625846.12</v>
      </c>
      <c r="I126" s="364">
        <f t="shared" si="38"/>
        <v>126.33900187189194</v>
      </c>
      <c r="J126" s="364" t="e">
        <f t="shared" si="40"/>
        <v>#DIV/0!</v>
      </c>
    </row>
    <row r="127" spans="1:11" s="115" customFormat="1" ht="18.600000000000001" customHeight="1" x14ac:dyDescent="0.3">
      <c r="A127" s="215">
        <v>3112</v>
      </c>
      <c r="B127" s="96"/>
      <c r="C127" s="205"/>
      <c r="D127" s="205" t="s">
        <v>164</v>
      </c>
      <c r="E127" s="357">
        <v>15476.21</v>
      </c>
      <c r="F127" s="357"/>
      <c r="G127" s="357"/>
      <c r="H127" s="357">
        <v>17562.509999999998</v>
      </c>
      <c r="I127" s="364">
        <f t="shared" si="38"/>
        <v>113.4806906858979</v>
      </c>
      <c r="J127" s="364" t="e">
        <f t="shared" si="40"/>
        <v>#DIV/0!</v>
      </c>
    </row>
    <row r="128" spans="1:11" s="115" customFormat="1" ht="18.600000000000001" customHeight="1" x14ac:dyDescent="0.3">
      <c r="A128" s="215">
        <v>3113</v>
      </c>
      <c r="B128" s="96"/>
      <c r="C128" s="205"/>
      <c r="D128" s="205" t="s">
        <v>213</v>
      </c>
      <c r="E128" s="357">
        <v>6242.47</v>
      </c>
      <c r="F128" s="357"/>
      <c r="G128" s="357"/>
      <c r="H128" s="357">
        <v>11185.36</v>
      </c>
      <c r="I128" s="364">
        <f t="shared" si="38"/>
        <v>179.18163803750758</v>
      </c>
      <c r="J128" s="364" t="e">
        <f t="shared" si="40"/>
        <v>#DIV/0!</v>
      </c>
    </row>
    <row r="129" spans="1:12" s="115" customFormat="1" ht="18.600000000000001" customHeight="1" x14ac:dyDescent="0.3">
      <c r="A129" s="213">
        <v>312</v>
      </c>
      <c r="B129" s="214"/>
      <c r="C129" s="204"/>
      <c r="D129" s="204" t="s">
        <v>165</v>
      </c>
      <c r="E129" s="356">
        <f>SUM(E130)</f>
        <v>22994.23</v>
      </c>
      <c r="F129" s="356">
        <v>70000</v>
      </c>
      <c r="G129" s="356">
        <f t="shared" ref="G129:H129" si="51">SUM(G130)</f>
        <v>0</v>
      </c>
      <c r="H129" s="356">
        <f t="shared" si="51"/>
        <v>31083.66</v>
      </c>
      <c r="I129" s="428">
        <f t="shared" si="38"/>
        <v>135.18026043924934</v>
      </c>
      <c r="J129" s="428">
        <f t="shared" si="40"/>
        <v>44.405228571428573</v>
      </c>
    </row>
    <row r="130" spans="1:12" s="115" customFormat="1" ht="18.600000000000001" customHeight="1" x14ac:dyDescent="0.3">
      <c r="A130" s="215">
        <v>3121</v>
      </c>
      <c r="B130" s="96"/>
      <c r="C130" s="205"/>
      <c r="D130" s="205" t="s">
        <v>165</v>
      </c>
      <c r="E130" s="357">
        <v>22994.23</v>
      </c>
      <c r="F130" s="357"/>
      <c r="G130" s="357"/>
      <c r="H130" s="357">
        <v>31083.66</v>
      </c>
      <c r="I130" s="364">
        <f t="shared" si="38"/>
        <v>135.18026043924934</v>
      </c>
      <c r="J130" s="364" t="e">
        <f t="shared" si="40"/>
        <v>#DIV/0!</v>
      </c>
    </row>
    <row r="131" spans="1:12" s="115" customFormat="1" ht="18.600000000000001" customHeight="1" x14ac:dyDescent="0.3">
      <c r="A131" s="213">
        <v>313</v>
      </c>
      <c r="B131" s="214"/>
      <c r="C131" s="204"/>
      <c r="D131" s="204" t="s">
        <v>166</v>
      </c>
      <c r="E131" s="356">
        <f>SUM(E132+E133)</f>
        <v>85598.52</v>
      </c>
      <c r="F131" s="356">
        <v>240914</v>
      </c>
      <c r="G131" s="356">
        <f t="shared" ref="G131:H131" si="52">SUM(G132+G133)</f>
        <v>0</v>
      </c>
      <c r="H131" s="356">
        <f t="shared" si="52"/>
        <v>108274.54</v>
      </c>
      <c r="I131" s="428">
        <f t="shared" si="38"/>
        <v>126.49113559440046</v>
      </c>
      <c r="J131" s="428">
        <f t="shared" si="40"/>
        <v>44.943232854877671</v>
      </c>
    </row>
    <row r="132" spans="1:12" s="115" customFormat="1" ht="29.4" customHeight="1" x14ac:dyDescent="0.3">
      <c r="A132" s="215">
        <v>3132</v>
      </c>
      <c r="B132" s="96"/>
      <c r="C132" s="205"/>
      <c r="D132" s="205" t="s">
        <v>217</v>
      </c>
      <c r="E132" s="357">
        <v>85598.52</v>
      </c>
      <c r="F132" s="357"/>
      <c r="G132" s="357"/>
      <c r="H132" s="357">
        <v>108274.54</v>
      </c>
      <c r="I132" s="364">
        <f t="shared" si="38"/>
        <v>126.49113559440046</v>
      </c>
      <c r="J132" s="364" t="e">
        <f t="shared" si="40"/>
        <v>#DIV/0!</v>
      </c>
      <c r="L132" s="91"/>
    </row>
    <row r="133" spans="1:12" s="115" customFormat="1" ht="29.4" customHeight="1" x14ac:dyDescent="0.3">
      <c r="A133" s="215">
        <v>3133</v>
      </c>
      <c r="B133" s="96"/>
      <c r="C133" s="205"/>
      <c r="D133" s="205" t="s">
        <v>249</v>
      </c>
      <c r="E133" s="357">
        <v>0</v>
      </c>
      <c r="F133" s="357"/>
      <c r="G133" s="357"/>
      <c r="H133" s="357"/>
      <c r="I133" s="364" t="e">
        <f t="shared" si="38"/>
        <v>#DIV/0!</v>
      </c>
      <c r="J133" s="364" t="e">
        <f t="shared" si="40"/>
        <v>#DIV/0!</v>
      </c>
    </row>
    <row r="134" spans="1:12" s="115" customFormat="1" ht="18.600000000000001" customHeight="1" x14ac:dyDescent="0.3">
      <c r="A134" s="496">
        <v>32</v>
      </c>
      <c r="B134" s="497"/>
      <c r="C134" s="498"/>
      <c r="D134" s="207" t="s">
        <v>16</v>
      </c>
      <c r="E134" s="355">
        <f>SUM(E135+E139+E143+E150++E152)</f>
        <v>27684.29</v>
      </c>
      <c r="F134" s="355">
        <f t="shared" ref="F134:H134" si="53">SUM(F135+F139+F143+F150++F152)</f>
        <v>61643</v>
      </c>
      <c r="G134" s="355">
        <f t="shared" si="53"/>
        <v>0</v>
      </c>
      <c r="H134" s="355">
        <f t="shared" si="53"/>
        <v>29951.21</v>
      </c>
      <c r="I134" s="433">
        <f t="shared" si="38"/>
        <v>108.18847078975115</v>
      </c>
      <c r="J134" s="433">
        <f t="shared" si="40"/>
        <v>48.588177084178255</v>
      </c>
    </row>
    <row r="135" spans="1:12" ht="21.6" customHeight="1" x14ac:dyDescent="0.3">
      <c r="A135" s="213">
        <v>321</v>
      </c>
      <c r="B135" s="214"/>
      <c r="C135" s="204"/>
      <c r="D135" s="204" t="s">
        <v>169</v>
      </c>
      <c r="E135" s="356">
        <f>SUM(E136:E138)</f>
        <v>22753.74</v>
      </c>
      <c r="F135" s="356">
        <v>46480</v>
      </c>
      <c r="G135" s="356">
        <f t="shared" ref="G135:H135" si="54">SUM(G136:G138)</f>
        <v>0</v>
      </c>
      <c r="H135" s="356">
        <f t="shared" si="54"/>
        <v>23783.72</v>
      </c>
      <c r="I135" s="428">
        <f t="shared" si="38"/>
        <v>104.52664045559104</v>
      </c>
      <c r="J135" s="428">
        <f t="shared" si="40"/>
        <v>51.169793459552494</v>
      </c>
    </row>
    <row r="136" spans="1:12" s="115" customFormat="1" ht="21" customHeight="1" x14ac:dyDescent="0.3">
      <c r="A136" s="215">
        <v>3211</v>
      </c>
      <c r="B136" s="96"/>
      <c r="C136" s="205"/>
      <c r="D136" s="205" t="s">
        <v>170</v>
      </c>
      <c r="E136" s="357">
        <v>228.9</v>
      </c>
      <c r="F136" s="357"/>
      <c r="G136" s="357"/>
      <c r="H136" s="357">
        <v>564.25</v>
      </c>
      <c r="I136" s="364">
        <f t="shared" si="38"/>
        <v>246.50502402795982</v>
      </c>
      <c r="J136" s="364" t="e">
        <f t="shared" si="40"/>
        <v>#DIV/0!</v>
      </c>
    </row>
    <row r="137" spans="1:12" ht="24.6" customHeight="1" x14ac:dyDescent="0.3">
      <c r="A137" s="215">
        <v>3212</v>
      </c>
      <c r="B137" s="96"/>
      <c r="C137" s="205"/>
      <c r="D137" s="205" t="s">
        <v>218</v>
      </c>
      <c r="E137" s="357">
        <v>22524.84</v>
      </c>
      <c r="F137" s="357"/>
      <c r="G137" s="357"/>
      <c r="H137" s="357">
        <v>23219.47</v>
      </c>
      <c r="I137" s="364">
        <f t="shared" si="38"/>
        <v>103.08383988521118</v>
      </c>
      <c r="J137" s="364" t="e">
        <f t="shared" si="40"/>
        <v>#DIV/0!</v>
      </c>
    </row>
    <row r="138" spans="1:12" ht="21" customHeight="1" x14ac:dyDescent="0.3">
      <c r="A138" s="215">
        <v>3213</v>
      </c>
      <c r="B138" s="211"/>
      <c r="C138" s="212"/>
      <c r="D138" s="132" t="s">
        <v>220</v>
      </c>
      <c r="E138" s="357"/>
      <c r="F138" s="357"/>
      <c r="G138" s="357"/>
      <c r="H138" s="357"/>
      <c r="I138" s="364" t="e">
        <f t="shared" si="38"/>
        <v>#DIV/0!</v>
      </c>
      <c r="J138" s="364" t="e">
        <f t="shared" si="40"/>
        <v>#DIV/0!</v>
      </c>
    </row>
    <row r="139" spans="1:12" ht="19.8" customHeight="1" x14ac:dyDescent="0.3">
      <c r="A139" s="213">
        <v>322</v>
      </c>
      <c r="B139" s="263"/>
      <c r="C139" s="264"/>
      <c r="D139" s="265" t="s">
        <v>173</v>
      </c>
      <c r="E139" s="388">
        <f>SUM(E140+E141+E142)</f>
        <v>601.14</v>
      </c>
      <c r="F139" s="388">
        <f t="shared" ref="F139:G139" si="55">SUM(F140+F141)</f>
        <v>8063</v>
      </c>
      <c r="G139" s="388">
        <f t="shared" si="55"/>
        <v>0</v>
      </c>
      <c r="H139" s="388">
        <f>SUM(H140:H142)</f>
        <v>832.56999999999994</v>
      </c>
      <c r="I139" s="428">
        <f t="shared" si="38"/>
        <v>138.49851947965533</v>
      </c>
      <c r="J139" s="428">
        <f t="shared" si="40"/>
        <v>10.325809252139402</v>
      </c>
    </row>
    <row r="140" spans="1:12" ht="26.4" customHeight="1" x14ac:dyDescent="0.3">
      <c r="A140" s="215">
        <v>3221</v>
      </c>
      <c r="B140" s="211"/>
      <c r="C140" s="212"/>
      <c r="D140" s="132" t="s">
        <v>223</v>
      </c>
      <c r="E140" s="357">
        <v>26.28</v>
      </c>
      <c r="F140" s="357"/>
      <c r="G140" s="357"/>
      <c r="H140" s="357">
        <v>254.09</v>
      </c>
      <c r="I140" s="364">
        <f t="shared" si="38"/>
        <v>966.85692541856929</v>
      </c>
      <c r="J140" s="364" t="e">
        <f t="shared" si="40"/>
        <v>#DIV/0!</v>
      </c>
    </row>
    <row r="141" spans="1:12" s="115" customFormat="1" ht="19.2" customHeight="1" x14ac:dyDescent="0.3">
      <c r="A141" s="215">
        <v>3222</v>
      </c>
      <c r="B141" s="211"/>
      <c r="C141" s="212"/>
      <c r="D141" s="132" t="s">
        <v>174</v>
      </c>
      <c r="E141" s="357">
        <v>74.86</v>
      </c>
      <c r="F141" s="357">
        <v>8063</v>
      </c>
      <c r="G141" s="357"/>
      <c r="H141" s="357">
        <v>78.48</v>
      </c>
      <c r="I141" s="364">
        <f t="shared" si="38"/>
        <v>104.83569329414908</v>
      </c>
      <c r="J141" s="364">
        <f t="shared" si="40"/>
        <v>0.97333498697755183</v>
      </c>
    </row>
    <row r="142" spans="1:12" s="115" customFormat="1" ht="19.2" customHeight="1" x14ac:dyDescent="0.3">
      <c r="A142" s="215">
        <v>3223</v>
      </c>
      <c r="B142" s="461"/>
      <c r="C142" s="462"/>
      <c r="D142" s="132" t="s">
        <v>175</v>
      </c>
      <c r="E142" s="357">
        <v>500</v>
      </c>
      <c r="F142" s="357"/>
      <c r="G142" s="357"/>
      <c r="H142" s="357">
        <v>500</v>
      </c>
      <c r="I142" s="364">
        <f t="shared" si="38"/>
        <v>100</v>
      </c>
      <c r="J142" s="364" t="e">
        <f t="shared" si="40"/>
        <v>#DIV/0!</v>
      </c>
    </row>
    <row r="143" spans="1:12" s="115" customFormat="1" ht="19.2" customHeight="1" x14ac:dyDescent="0.3">
      <c r="A143" s="213">
        <v>323</v>
      </c>
      <c r="B143" s="254"/>
      <c r="C143" s="255"/>
      <c r="D143" s="199" t="s">
        <v>179</v>
      </c>
      <c r="E143" s="356">
        <f>SUM(E144+E145+E148+E149)</f>
        <v>1196.9000000000001</v>
      </c>
      <c r="F143" s="356">
        <v>500</v>
      </c>
      <c r="G143" s="356">
        <f t="shared" ref="G143" si="56">SUM(G149)</f>
        <v>0</v>
      </c>
      <c r="H143" s="356">
        <f>SUM(H144:H149)</f>
        <v>1713.3700000000001</v>
      </c>
      <c r="I143" s="428">
        <f t="shared" si="38"/>
        <v>143.15063915114044</v>
      </c>
      <c r="J143" s="428">
        <f t="shared" si="40"/>
        <v>342.67400000000004</v>
      </c>
    </row>
    <row r="144" spans="1:12" s="115" customFormat="1" ht="19.2" customHeight="1" x14ac:dyDescent="0.3">
      <c r="A144" s="215">
        <v>3231</v>
      </c>
      <c r="B144" s="369"/>
      <c r="C144" s="370"/>
      <c r="D144" s="132" t="s">
        <v>226</v>
      </c>
      <c r="E144" s="357">
        <v>275.73</v>
      </c>
      <c r="F144" s="357"/>
      <c r="G144" s="357"/>
      <c r="H144" s="357">
        <v>241.78</v>
      </c>
      <c r="I144" s="428">
        <f t="shared" si="38"/>
        <v>87.687230261487684</v>
      </c>
      <c r="J144" s="364" t="e">
        <f t="shared" si="40"/>
        <v>#DIV/0!</v>
      </c>
    </row>
    <row r="145" spans="1:12" s="115" customFormat="1" ht="19.2" customHeight="1" x14ac:dyDescent="0.3">
      <c r="A145" s="215">
        <v>3234</v>
      </c>
      <c r="B145" s="461"/>
      <c r="C145" s="462"/>
      <c r="D145" s="132" t="s">
        <v>181</v>
      </c>
      <c r="E145" s="357">
        <v>729.15</v>
      </c>
      <c r="F145" s="357"/>
      <c r="G145" s="357"/>
      <c r="H145" s="357">
        <v>638.04</v>
      </c>
      <c r="I145" s="428">
        <f t="shared" si="38"/>
        <v>87.504628677226904</v>
      </c>
      <c r="J145" s="364" t="e">
        <f t="shared" si="40"/>
        <v>#DIV/0!</v>
      </c>
    </row>
    <row r="146" spans="1:12" s="115" customFormat="1" ht="19.2" customHeight="1" x14ac:dyDescent="0.3">
      <c r="A146" s="215">
        <v>3236</v>
      </c>
      <c r="B146" s="369"/>
      <c r="C146" s="370"/>
      <c r="D146" s="132" t="s">
        <v>228</v>
      </c>
      <c r="E146" s="357">
        <v>0</v>
      </c>
      <c r="F146" s="357"/>
      <c r="G146" s="357"/>
      <c r="H146" s="357"/>
      <c r="I146" s="428" t="e">
        <f t="shared" si="38"/>
        <v>#DIV/0!</v>
      </c>
      <c r="J146" s="364" t="e">
        <f t="shared" si="40"/>
        <v>#DIV/0!</v>
      </c>
      <c r="K146" s="91"/>
    </row>
    <row r="147" spans="1:12" s="115" customFormat="1" ht="19.2" customHeight="1" x14ac:dyDescent="0.3">
      <c r="A147" s="215">
        <v>3237</v>
      </c>
      <c r="B147" s="400"/>
      <c r="C147" s="401"/>
      <c r="D147" s="132" t="s">
        <v>229</v>
      </c>
      <c r="E147" s="357"/>
      <c r="F147" s="357"/>
      <c r="G147" s="357"/>
      <c r="H147" s="357">
        <v>89.6</v>
      </c>
      <c r="I147" s="428" t="e">
        <f t="shared" si="38"/>
        <v>#DIV/0!</v>
      </c>
      <c r="J147" s="364" t="e">
        <f t="shared" si="40"/>
        <v>#DIV/0!</v>
      </c>
    </row>
    <row r="148" spans="1:12" s="115" customFormat="1" ht="19.2" customHeight="1" x14ac:dyDescent="0.3">
      <c r="A148" s="215">
        <v>3238</v>
      </c>
      <c r="B148" s="461"/>
      <c r="C148" s="462"/>
      <c r="D148" s="132" t="s">
        <v>184</v>
      </c>
      <c r="E148" s="357">
        <v>192.02</v>
      </c>
      <c r="F148" s="357"/>
      <c r="G148" s="357"/>
      <c r="H148" s="357">
        <v>354.52</v>
      </c>
      <c r="I148" s="428">
        <f t="shared" si="38"/>
        <v>184.62660139568794</v>
      </c>
      <c r="J148" s="364" t="e">
        <f t="shared" si="40"/>
        <v>#DIV/0!</v>
      </c>
    </row>
    <row r="149" spans="1:12" s="115" customFormat="1" ht="20.399999999999999" customHeight="1" x14ac:dyDescent="0.3">
      <c r="A149" s="215">
        <v>3239</v>
      </c>
      <c r="B149" s="211"/>
      <c r="C149" s="212"/>
      <c r="D149" s="132" t="s">
        <v>185</v>
      </c>
      <c r="E149" s="357"/>
      <c r="F149" s="357"/>
      <c r="G149" s="357"/>
      <c r="H149" s="357">
        <v>389.43</v>
      </c>
      <c r="I149" s="364" t="e">
        <f t="shared" si="38"/>
        <v>#DIV/0!</v>
      </c>
      <c r="J149" s="364" t="e">
        <f t="shared" si="40"/>
        <v>#DIV/0!</v>
      </c>
    </row>
    <row r="150" spans="1:12" s="115" customFormat="1" ht="26.4" customHeight="1" x14ac:dyDescent="0.3">
      <c r="A150" s="213">
        <v>324</v>
      </c>
      <c r="B150" s="424"/>
      <c r="C150" s="425"/>
      <c r="D150" s="199" t="s">
        <v>231</v>
      </c>
      <c r="E150" s="356">
        <f>SUM(E151)</f>
        <v>3132.51</v>
      </c>
      <c r="F150" s="356">
        <v>6000</v>
      </c>
      <c r="G150" s="356">
        <f t="shared" ref="G150:H150" si="57">SUM(G151)</f>
        <v>0</v>
      </c>
      <c r="H150" s="356">
        <f t="shared" si="57"/>
        <v>3490.52</v>
      </c>
      <c r="I150" s="428">
        <f t="shared" si="38"/>
        <v>111.42885417764028</v>
      </c>
      <c r="J150" s="428">
        <f t="shared" si="40"/>
        <v>58.175333333333334</v>
      </c>
    </row>
    <row r="151" spans="1:12" s="115" customFormat="1" ht="26.4" customHeight="1" x14ac:dyDescent="0.3">
      <c r="A151" s="215">
        <v>3241</v>
      </c>
      <c r="B151" s="211"/>
      <c r="C151" s="212"/>
      <c r="D151" s="132" t="s">
        <v>231</v>
      </c>
      <c r="E151" s="357">
        <v>3132.51</v>
      </c>
      <c r="F151" s="357"/>
      <c r="G151" s="357"/>
      <c r="H151" s="357">
        <v>3490.52</v>
      </c>
      <c r="I151" s="364">
        <f t="shared" si="38"/>
        <v>111.42885417764028</v>
      </c>
      <c r="J151" s="364" t="e">
        <f t="shared" si="40"/>
        <v>#DIV/0!</v>
      </c>
      <c r="L151" s="91"/>
    </row>
    <row r="152" spans="1:12" s="115" customFormat="1" ht="26.4" customHeight="1" x14ac:dyDescent="0.3">
      <c r="A152" s="435">
        <v>329</v>
      </c>
      <c r="B152" s="225"/>
      <c r="C152" s="216"/>
      <c r="D152" s="199" t="s">
        <v>186</v>
      </c>
      <c r="E152" s="356">
        <f>SUM(E153+E154+E155)</f>
        <v>0</v>
      </c>
      <c r="F152" s="356">
        <v>600</v>
      </c>
      <c r="G152" s="356">
        <f>SUM(G153+G154)</f>
        <v>0</v>
      </c>
      <c r="H152" s="356">
        <f>SUM(H153+H155)</f>
        <v>131.03</v>
      </c>
      <c r="I152" s="364" t="e">
        <f t="shared" si="38"/>
        <v>#DIV/0!</v>
      </c>
      <c r="J152" s="428">
        <f t="shared" si="40"/>
        <v>21.838333333333335</v>
      </c>
    </row>
    <row r="153" spans="1:12" s="115" customFormat="1" ht="26.4" customHeight="1" x14ac:dyDescent="0.3">
      <c r="A153" s="402">
        <v>3295</v>
      </c>
      <c r="B153" s="222"/>
      <c r="C153" s="223"/>
      <c r="D153" s="132" t="s">
        <v>190</v>
      </c>
      <c r="E153" s="357"/>
      <c r="F153" s="357"/>
      <c r="G153" s="357"/>
      <c r="H153" s="357"/>
      <c r="I153" s="364" t="e">
        <f t="shared" si="38"/>
        <v>#DIV/0!</v>
      </c>
      <c r="J153" s="364" t="e">
        <f t="shared" si="40"/>
        <v>#DIV/0!</v>
      </c>
    </row>
    <row r="154" spans="1:12" s="115" customFormat="1" ht="26.4" customHeight="1" x14ac:dyDescent="0.3">
      <c r="A154" s="402">
        <v>3296</v>
      </c>
      <c r="B154" s="222"/>
      <c r="C154" s="223"/>
      <c r="D154" s="132" t="s">
        <v>191</v>
      </c>
      <c r="E154" s="356">
        <v>0</v>
      </c>
      <c r="F154" s="357"/>
      <c r="G154" s="357"/>
      <c r="H154" s="357"/>
      <c r="I154" s="364" t="e">
        <f t="shared" si="38"/>
        <v>#DIV/0!</v>
      </c>
      <c r="J154" s="364" t="e">
        <f t="shared" si="40"/>
        <v>#DIV/0!</v>
      </c>
    </row>
    <row r="155" spans="1:12" s="115" customFormat="1" ht="26.4" customHeight="1" x14ac:dyDescent="0.3">
      <c r="A155" s="402">
        <v>3299</v>
      </c>
      <c r="B155" s="222"/>
      <c r="C155" s="223"/>
      <c r="D155" s="132" t="s">
        <v>186</v>
      </c>
      <c r="E155" s="357"/>
      <c r="F155" s="357"/>
      <c r="G155" s="357"/>
      <c r="H155" s="357">
        <v>131.03</v>
      </c>
      <c r="I155" s="364" t="e">
        <f t="shared" si="38"/>
        <v>#DIV/0!</v>
      </c>
      <c r="J155" s="364" t="e">
        <f t="shared" si="40"/>
        <v>#DIV/0!</v>
      </c>
    </row>
    <row r="156" spans="1:12" s="115" customFormat="1" ht="26.4" customHeight="1" x14ac:dyDescent="0.3">
      <c r="A156" s="403">
        <v>34</v>
      </c>
      <c r="B156" s="404"/>
      <c r="C156" s="405"/>
      <c r="D156" s="186" t="s">
        <v>49</v>
      </c>
      <c r="E156" s="355">
        <f>SUM(E157)</f>
        <v>67.31</v>
      </c>
      <c r="F156" s="355">
        <f t="shared" ref="F156:H157" si="58">SUM(F157)</f>
        <v>0</v>
      </c>
      <c r="G156" s="355">
        <f t="shared" si="58"/>
        <v>0</v>
      </c>
      <c r="H156" s="355">
        <f t="shared" si="58"/>
        <v>73.58</v>
      </c>
      <c r="I156" s="364">
        <f t="shared" si="38"/>
        <v>109.31510919625613</v>
      </c>
      <c r="J156" s="433" t="e">
        <f t="shared" ref="J156:J225" si="59">SUM(H156/F156*100)</f>
        <v>#DIV/0!</v>
      </c>
    </row>
    <row r="157" spans="1:12" s="115" customFormat="1" ht="26.4" customHeight="1" x14ac:dyDescent="0.3">
      <c r="A157" s="435">
        <v>343</v>
      </c>
      <c r="B157" s="225"/>
      <c r="C157" s="216"/>
      <c r="D157" s="199" t="s">
        <v>210</v>
      </c>
      <c r="E157" s="356">
        <f>SUM(E158)</f>
        <v>67.31</v>
      </c>
      <c r="F157" s="356">
        <v>0</v>
      </c>
      <c r="G157" s="356">
        <f t="shared" si="58"/>
        <v>0</v>
      </c>
      <c r="H157" s="356">
        <f t="shared" si="58"/>
        <v>73.58</v>
      </c>
      <c r="I157" s="364">
        <f t="shared" si="38"/>
        <v>109.31510919625613</v>
      </c>
      <c r="J157" s="428" t="e">
        <f t="shared" si="59"/>
        <v>#DIV/0!</v>
      </c>
    </row>
    <row r="158" spans="1:12" s="115" customFormat="1" ht="26.4" customHeight="1" x14ac:dyDescent="0.3">
      <c r="A158" s="402">
        <v>3431</v>
      </c>
      <c r="B158" s="222"/>
      <c r="C158" s="223"/>
      <c r="D158" s="132" t="s">
        <v>192</v>
      </c>
      <c r="E158" s="357">
        <v>67.31</v>
      </c>
      <c r="F158" s="357"/>
      <c r="G158" s="357"/>
      <c r="H158" s="357">
        <v>73.58</v>
      </c>
      <c r="I158" s="364">
        <f t="shared" si="38"/>
        <v>109.31510919625613</v>
      </c>
      <c r="J158" s="364" t="e">
        <f t="shared" si="59"/>
        <v>#DIV/0!</v>
      </c>
    </row>
    <row r="159" spans="1:12" s="115" customFormat="1" ht="26.4" customHeight="1" x14ac:dyDescent="0.3">
      <c r="A159" s="403">
        <v>37</v>
      </c>
      <c r="B159" s="404"/>
      <c r="C159" s="405"/>
      <c r="D159" s="186" t="s">
        <v>47</v>
      </c>
      <c r="E159" s="355">
        <f>SUM(E160)</f>
        <v>659.13</v>
      </c>
      <c r="F159" s="355">
        <f t="shared" ref="F159:H160" si="60">SUM(F160)</f>
        <v>0</v>
      </c>
      <c r="G159" s="355">
        <f t="shared" si="60"/>
        <v>0</v>
      </c>
      <c r="H159" s="355">
        <f t="shared" si="60"/>
        <v>0</v>
      </c>
      <c r="I159" s="433">
        <f t="shared" si="38"/>
        <v>0</v>
      </c>
      <c r="J159" s="433" t="e">
        <f t="shared" si="59"/>
        <v>#DIV/0!</v>
      </c>
    </row>
    <row r="160" spans="1:12" s="115" customFormat="1" ht="39" customHeight="1" x14ac:dyDescent="0.3">
      <c r="A160" s="213">
        <v>372</v>
      </c>
      <c r="B160" s="424"/>
      <c r="C160" s="425"/>
      <c r="D160" s="204" t="s">
        <v>232</v>
      </c>
      <c r="E160" s="356">
        <f>SUM(E161)</f>
        <v>659.13</v>
      </c>
      <c r="F160" s="356">
        <v>0</v>
      </c>
      <c r="G160" s="356">
        <f t="shared" si="60"/>
        <v>0</v>
      </c>
      <c r="H160" s="356">
        <f t="shared" si="60"/>
        <v>0</v>
      </c>
      <c r="I160" s="428">
        <f t="shared" si="38"/>
        <v>0</v>
      </c>
      <c r="J160" s="428" t="e">
        <f t="shared" si="59"/>
        <v>#DIV/0!</v>
      </c>
    </row>
    <row r="161" spans="1:11" ht="26.4" x14ac:dyDescent="0.3">
      <c r="A161" s="269">
        <v>3722</v>
      </c>
      <c r="B161" s="251"/>
      <c r="C161" s="252"/>
      <c r="D161" s="205" t="s">
        <v>211</v>
      </c>
      <c r="E161" s="357">
        <v>659.13</v>
      </c>
      <c r="F161" s="357"/>
      <c r="G161" s="357"/>
      <c r="H161" s="357"/>
      <c r="I161" s="364">
        <f t="shared" si="38"/>
        <v>0</v>
      </c>
      <c r="J161" s="364" t="e">
        <f t="shared" si="59"/>
        <v>#DIV/0!</v>
      </c>
    </row>
    <row r="162" spans="1:11" s="115" customFormat="1" ht="26.4" x14ac:dyDescent="0.3">
      <c r="A162" s="510">
        <v>4</v>
      </c>
      <c r="B162" s="511"/>
      <c r="C162" s="512"/>
      <c r="D162" s="270" t="s">
        <v>9</v>
      </c>
      <c r="E162" s="384">
        <f>SUM(E163)</f>
        <v>0</v>
      </c>
      <c r="F162" s="384">
        <f t="shared" ref="F162:H162" si="61">SUM(F163)</f>
        <v>1000</v>
      </c>
      <c r="G162" s="384">
        <f t="shared" si="61"/>
        <v>0</v>
      </c>
      <c r="H162" s="384">
        <f t="shared" si="61"/>
        <v>0</v>
      </c>
      <c r="I162" s="434" t="e">
        <f t="shared" si="38"/>
        <v>#DIV/0!</v>
      </c>
      <c r="J162" s="434">
        <f t="shared" si="59"/>
        <v>0</v>
      </c>
    </row>
    <row r="163" spans="1:11" s="115" customFormat="1" ht="26.4" x14ac:dyDescent="0.3">
      <c r="A163" s="516">
        <v>42</v>
      </c>
      <c r="B163" s="517"/>
      <c r="C163" s="518"/>
      <c r="D163" s="187" t="s">
        <v>23</v>
      </c>
      <c r="E163" s="355">
        <f>SUM(E164)</f>
        <v>0</v>
      </c>
      <c r="F163" s="355">
        <f t="shared" ref="F163:H163" si="62">SUM(F164+F166)</f>
        <v>1000</v>
      </c>
      <c r="G163" s="355">
        <f t="shared" si="62"/>
        <v>0</v>
      </c>
      <c r="H163" s="355">
        <f t="shared" si="62"/>
        <v>0</v>
      </c>
      <c r="I163" s="433" t="e">
        <f t="shared" si="38"/>
        <v>#DIV/0!</v>
      </c>
      <c r="J163" s="433">
        <f t="shared" si="59"/>
        <v>0</v>
      </c>
    </row>
    <row r="164" spans="1:11" s="115" customFormat="1" x14ac:dyDescent="0.3">
      <c r="A164" s="249">
        <v>422</v>
      </c>
      <c r="B164" s="217"/>
      <c r="C164" s="218"/>
      <c r="D164" s="60" t="s">
        <v>233</v>
      </c>
      <c r="E164" s="356">
        <f>SUM(E165)</f>
        <v>0</v>
      </c>
      <c r="F164" s="356">
        <v>1000</v>
      </c>
      <c r="G164" s="356">
        <f t="shared" ref="G164:H164" si="63">SUM(G165)</f>
        <v>0</v>
      </c>
      <c r="H164" s="356">
        <f t="shared" si="63"/>
        <v>0</v>
      </c>
      <c r="I164" s="428" t="e">
        <f t="shared" si="38"/>
        <v>#DIV/0!</v>
      </c>
      <c r="J164" s="428">
        <f t="shared" si="59"/>
        <v>0</v>
      </c>
    </row>
    <row r="165" spans="1:11" s="115" customFormat="1" x14ac:dyDescent="0.3">
      <c r="A165" s="250">
        <v>4221</v>
      </c>
      <c r="B165" s="251"/>
      <c r="C165" s="252"/>
      <c r="D165" s="24" t="s">
        <v>225</v>
      </c>
      <c r="E165" s="357"/>
      <c r="F165" s="357"/>
      <c r="G165" s="357"/>
      <c r="H165" s="357"/>
      <c r="I165" s="364" t="e">
        <f t="shared" si="38"/>
        <v>#DIV/0!</v>
      </c>
      <c r="J165" s="364" t="e">
        <f t="shared" si="59"/>
        <v>#DIV/0!</v>
      </c>
    </row>
    <row r="166" spans="1:11" s="115" customFormat="1" ht="26.4" x14ac:dyDescent="0.3">
      <c r="A166" s="249">
        <v>424</v>
      </c>
      <c r="B166" s="217"/>
      <c r="C166" s="218"/>
      <c r="D166" s="60" t="s">
        <v>203</v>
      </c>
      <c r="E166" s="356">
        <f>SUM(E167)</f>
        <v>0</v>
      </c>
      <c r="F166" s="356">
        <f t="shared" ref="F166:H166" si="64">SUM(F167)</f>
        <v>0</v>
      </c>
      <c r="G166" s="356">
        <f t="shared" si="64"/>
        <v>0</v>
      </c>
      <c r="H166" s="356">
        <f t="shared" si="64"/>
        <v>0</v>
      </c>
      <c r="I166" s="428" t="e">
        <f t="shared" ref="I166:I247" si="65">SUM(H166/E166*100)</f>
        <v>#DIV/0!</v>
      </c>
      <c r="J166" s="428" t="e">
        <f t="shared" si="59"/>
        <v>#DIV/0!</v>
      </c>
    </row>
    <row r="167" spans="1:11" s="115" customFormat="1" x14ac:dyDescent="0.3">
      <c r="A167" s="250">
        <v>4241</v>
      </c>
      <c r="B167" s="251"/>
      <c r="C167" s="252"/>
      <c r="D167" s="24" t="s">
        <v>204</v>
      </c>
      <c r="E167" s="357"/>
      <c r="F167" s="357"/>
      <c r="G167" s="357"/>
      <c r="H167" s="357"/>
      <c r="I167" s="364" t="e">
        <f t="shared" si="65"/>
        <v>#DIV/0!</v>
      </c>
      <c r="J167" s="364" t="e">
        <f t="shared" si="59"/>
        <v>#DIV/0!</v>
      </c>
    </row>
    <row r="168" spans="1:11" s="115" customFormat="1" ht="26.4" x14ac:dyDescent="0.3">
      <c r="A168" s="492" t="s">
        <v>234</v>
      </c>
      <c r="B168" s="492"/>
      <c r="C168" s="492"/>
      <c r="D168" s="259" t="s">
        <v>235</v>
      </c>
      <c r="E168" s="383">
        <f ca="1">SUM(E169+E195)</f>
        <v>1981.94</v>
      </c>
      <c r="F168" s="383">
        <f>SUM(F169+F195)</f>
        <v>1717</v>
      </c>
      <c r="G168" s="383">
        <f ca="1">SUM(G169+G195)</f>
        <v>0</v>
      </c>
      <c r="H168" s="383">
        <f>SUM(H169+H195)</f>
        <v>0</v>
      </c>
      <c r="I168" s="432">
        <f t="shared" ca="1" si="65"/>
        <v>46.385864355126785</v>
      </c>
      <c r="J168" s="432">
        <f t="shared" si="59"/>
        <v>0</v>
      </c>
    </row>
    <row r="169" spans="1:11" s="115" customFormat="1" x14ac:dyDescent="0.3">
      <c r="A169" s="271">
        <v>3</v>
      </c>
      <c r="B169" s="272"/>
      <c r="C169" s="266"/>
      <c r="D169" s="266" t="s">
        <v>7</v>
      </c>
      <c r="E169" s="384">
        <f ca="1">SUM(E169+E175+E189+E192)</f>
        <v>0</v>
      </c>
      <c r="F169" s="384">
        <f>SUM(F170+F175+F189+F192)</f>
        <v>1717</v>
      </c>
      <c r="G169" s="384">
        <f t="shared" ref="G169" ca="1" si="66">SUM(G169+G175+G189+G192)</f>
        <v>0</v>
      </c>
      <c r="H169" s="384">
        <f>SUM(H170+H175+H189+H192)</f>
        <v>0</v>
      </c>
      <c r="I169" s="434">
        <f t="shared" ca="1" si="65"/>
        <v>81.371924234377744</v>
      </c>
      <c r="J169" s="434">
        <f t="shared" si="59"/>
        <v>0</v>
      </c>
    </row>
    <row r="170" spans="1:11" s="115" customFormat="1" x14ac:dyDescent="0.3">
      <c r="A170" s="496">
        <v>31</v>
      </c>
      <c r="B170" s="497"/>
      <c r="C170" s="498"/>
      <c r="D170" s="416" t="s">
        <v>8</v>
      </c>
      <c r="E170" s="355">
        <f>SUM(E171+E173)</f>
        <v>123.05000000000001</v>
      </c>
      <c r="F170" s="355">
        <f t="shared" ref="F170:H170" si="67">SUM(F171+F173)</f>
        <v>0</v>
      </c>
      <c r="G170" s="355">
        <f t="shared" si="67"/>
        <v>0</v>
      </c>
      <c r="H170" s="355">
        <f t="shared" si="67"/>
        <v>0</v>
      </c>
      <c r="I170" s="433">
        <f t="shared" ref="I170:I174" si="68">SUM(H170/E170*100)</f>
        <v>0</v>
      </c>
      <c r="J170" s="433" t="e">
        <f t="shared" si="59"/>
        <v>#DIV/0!</v>
      </c>
    </row>
    <row r="171" spans="1:11" s="115" customFormat="1" x14ac:dyDescent="0.3">
      <c r="A171" s="213">
        <v>311</v>
      </c>
      <c r="B171" s="214"/>
      <c r="C171" s="204"/>
      <c r="D171" s="204" t="s">
        <v>216</v>
      </c>
      <c r="E171" s="356">
        <f>SUM(E172)</f>
        <v>105.62</v>
      </c>
      <c r="F171" s="356">
        <v>0</v>
      </c>
      <c r="G171" s="356">
        <f t="shared" ref="G171:H171" si="69">SUM(G172)</f>
        <v>0</v>
      </c>
      <c r="H171" s="356">
        <f t="shared" si="69"/>
        <v>0</v>
      </c>
      <c r="I171" s="428">
        <f t="shared" si="68"/>
        <v>0</v>
      </c>
      <c r="J171" s="428" t="e">
        <f t="shared" si="59"/>
        <v>#DIV/0!</v>
      </c>
    </row>
    <row r="172" spans="1:11" s="115" customFormat="1" x14ac:dyDescent="0.3">
      <c r="A172" s="215">
        <v>3111</v>
      </c>
      <c r="B172" s="96"/>
      <c r="C172" s="205"/>
      <c r="D172" s="205" t="s">
        <v>163</v>
      </c>
      <c r="E172" s="357">
        <v>105.62</v>
      </c>
      <c r="F172" s="357">
        <v>0</v>
      </c>
      <c r="G172" s="357"/>
      <c r="H172" s="357"/>
      <c r="I172" s="364">
        <f t="shared" si="68"/>
        <v>0</v>
      </c>
      <c r="J172" s="364" t="e">
        <f t="shared" si="59"/>
        <v>#DIV/0!</v>
      </c>
      <c r="K172" s="91"/>
    </row>
    <row r="173" spans="1:11" s="115" customFormat="1" x14ac:dyDescent="0.3">
      <c r="A173" s="213">
        <v>313</v>
      </c>
      <c r="B173" s="214"/>
      <c r="C173" s="204"/>
      <c r="D173" s="204" t="s">
        <v>166</v>
      </c>
      <c r="E173" s="356">
        <f>SUM(E174)</f>
        <v>17.43</v>
      </c>
      <c r="F173" s="356">
        <f t="shared" ref="F173:H173" si="70">SUM(F174)</f>
        <v>0</v>
      </c>
      <c r="G173" s="356">
        <f t="shared" si="70"/>
        <v>0</v>
      </c>
      <c r="H173" s="356">
        <f t="shared" si="70"/>
        <v>0</v>
      </c>
      <c r="I173" s="428">
        <f t="shared" si="68"/>
        <v>0</v>
      </c>
      <c r="J173" s="428" t="e">
        <f t="shared" si="59"/>
        <v>#DIV/0!</v>
      </c>
    </row>
    <row r="174" spans="1:11" s="115" customFormat="1" ht="26.4" x14ac:dyDescent="0.3">
      <c r="A174" s="215">
        <v>3132</v>
      </c>
      <c r="B174" s="96"/>
      <c r="C174" s="205"/>
      <c r="D174" s="205" t="s">
        <v>217</v>
      </c>
      <c r="E174" s="357">
        <v>17.43</v>
      </c>
      <c r="F174" s="357">
        <v>0</v>
      </c>
      <c r="G174" s="357"/>
      <c r="H174" s="357"/>
      <c r="I174" s="364">
        <f t="shared" si="68"/>
        <v>0</v>
      </c>
      <c r="J174" s="364" t="e">
        <f t="shared" si="59"/>
        <v>#DIV/0!</v>
      </c>
    </row>
    <row r="175" spans="1:11" s="115" customFormat="1" x14ac:dyDescent="0.3">
      <c r="A175" s="496">
        <v>32</v>
      </c>
      <c r="B175" s="497"/>
      <c r="C175" s="498"/>
      <c r="D175" s="207" t="s">
        <v>16</v>
      </c>
      <c r="E175" s="355">
        <f>SUM(E176+E180+E183+E187)</f>
        <v>607.86</v>
      </c>
      <c r="F175" s="355">
        <f t="shared" ref="F175:G175" si="71">SUM(F176+F180+F183+F187)</f>
        <v>1717</v>
      </c>
      <c r="G175" s="355">
        <f t="shared" si="71"/>
        <v>0</v>
      </c>
      <c r="H175" s="355">
        <f t="shared" ref="H175" si="72">SUM(H176+H180+H183)</f>
        <v>0</v>
      </c>
      <c r="I175" s="433">
        <f t="shared" si="65"/>
        <v>0</v>
      </c>
      <c r="J175" s="433">
        <f t="shared" si="59"/>
        <v>0</v>
      </c>
    </row>
    <row r="176" spans="1:11" s="115" customFormat="1" x14ac:dyDescent="0.3">
      <c r="A176" s="213">
        <v>321</v>
      </c>
      <c r="B176" s="214"/>
      <c r="C176" s="204"/>
      <c r="D176" s="204" t="s">
        <v>169</v>
      </c>
      <c r="E176" s="356">
        <f>SUM(E177:E179)</f>
        <v>308</v>
      </c>
      <c r="F176" s="356">
        <v>600</v>
      </c>
      <c r="G176" s="356">
        <f t="shared" ref="G176:H176" si="73">SUM(G177:G179)</f>
        <v>0</v>
      </c>
      <c r="H176" s="356">
        <f t="shared" si="73"/>
        <v>0</v>
      </c>
      <c r="I176" s="428">
        <f t="shared" si="65"/>
        <v>0</v>
      </c>
      <c r="J176" s="428">
        <f t="shared" si="59"/>
        <v>0</v>
      </c>
    </row>
    <row r="177" spans="1:11" s="115" customFormat="1" x14ac:dyDescent="0.3">
      <c r="A177" s="215">
        <v>3211</v>
      </c>
      <c r="B177" s="96"/>
      <c r="C177" s="205"/>
      <c r="D177" s="205" t="s">
        <v>170</v>
      </c>
      <c r="E177" s="357">
        <v>8</v>
      </c>
      <c r="F177" s="357"/>
      <c r="G177" s="357"/>
      <c r="H177" s="357"/>
      <c r="I177" s="364">
        <f t="shared" si="65"/>
        <v>0</v>
      </c>
      <c r="J177" s="364" t="e">
        <f t="shared" si="59"/>
        <v>#DIV/0!</v>
      </c>
    </row>
    <row r="178" spans="1:11" s="115" customFormat="1" ht="26.4" x14ac:dyDescent="0.3">
      <c r="A178" s="215">
        <v>3212</v>
      </c>
      <c r="B178" s="96"/>
      <c r="C178" s="205"/>
      <c r="D178" s="205" t="s">
        <v>218</v>
      </c>
      <c r="E178" s="357"/>
      <c r="F178" s="357"/>
      <c r="G178" s="357"/>
      <c r="H178" s="357"/>
      <c r="I178" s="364" t="e">
        <f t="shared" si="65"/>
        <v>#DIV/0!</v>
      </c>
      <c r="J178" s="364" t="e">
        <f t="shared" si="59"/>
        <v>#DIV/0!</v>
      </c>
    </row>
    <row r="179" spans="1:11" x14ac:dyDescent="0.3">
      <c r="A179" s="215">
        <v>3213</v>
      </c>
      <c r="B179" s="211"/>
      <c r="C179" s="212"/>
      <c r="D179" s="132" t="s">
        <v>220</v>
      </c>
      <c r="E179" s="357">
        <v>300</v>
      </c>
      <c r="F179" s="357"/>
      <c r="G179" s="357"/>
      <c r="H179" s="357"/>
      <c r="I179" s="364">
        <f t="shared" si="65"/>
        <v>0</v>
      </c>
      <c r="J179" s="364" t="e">
        <f t="shared" si="59"/>
        <v>#DIV/0!</v>
      </c>
    </row>
    <row r="180" spans="1:11" x14ac:dyDescent="0.3">
      <c r="A180" s="213">
        <v>322</v>
      </c>
      <c r="B180" s="263"/>
      <c r="C180" s="264"/>
      <c r="D180" s="265" t="s">
        <v>173</v>
      </c>
      <c r="E180" s="388">
        <f>SUM(E181+E182)</f>
        <v>174.54000000000002</v>
      </c>
      <c r="F180" s="388">
        <v>617</v>
      </c>
      <c r="G180" s="388">
        <f t="shared" ref="G180" si="74">SUM(G181+G182)</f>
        <v>0</v>
      </c>
      <c r="H180" s="388">
        <f t="shared" ref="H180" si="75">SUM(H181+H182)</f>
        <v>0</v>
      </c>
      <c r="I180" s="428">
        <f t="shared" si="65"/>
        <v>0</v>
      </c>
      <c r="J180" s="428">
        <f t="shared" si="59"/>
        <v>0</v>
      </c>
    </row>
    <row r="181" spans="1:11" ht="26.4" x14ac:dyDescent="0.3">
      <c r="A181" s="215">
        <v>3221</v>
      </c>
      <c r="B181" s="211"/>
      <c r="C181" s="212"/>
      <c r="D181" s="132" t="s">
        <v>223</v>
      </c>
      <c r="E181" s="357">
        <v>165.65</v>
      </c>
      <c r="F181" s="357"/>
      <c r="G181" s="357"/>
      <c r="H181" s="357"/>
      <c r="I181" s="364">
        <f t="shared" si="65"/>
        <v>0</v>
      </c>
      <c r="J181" s="364" t="e">
        <f t="shared" si="59"/>
        <v>#DIV/0!</v>
      </c>
    </row>
    <row r="182" spans="1:11" ht="23.4" customHeight="1" x14ac:dyDescent="0.3">
      <c r="A182" s="215">
        <v>3222</v>
      </c>
      <c r="B182" s="211"/>
      <c r="C182" s="212"/>
      <c r="D182" s="132" t="s">
        <v>174</v>
      </c>
      <c r="E182" s="357">
        <v>8.89</v>
      </c>
      <c r="F182" s="357"/>
      <c r="G182" s="357"/>
      <c r="H182" s="357"/>
      <c r="I182" s="364">
        <f t="shared" si="65"/>
        <v>0</v>
      </c>
      <c r="J182" s="364" t="e">
        <f t="shared" si="59"/>
        <v>#DIV/0!</v>
      </c>
    </row>
    <row r="183" spans="1:11" x14ac:dyDescent="0.3">
      <c r="A183" s="213">
        <v>323</v>
      </c>
      <c r="B183" s="254"/>
      <c r="C183" s="255"/>
      <c r="D183" s="199" t="s">
        <v>179</v>
      </c>
      <c r="E183" s="356">
        <f>SUM(E184+E185)</f>
        <v>125.32</v>
      </c>
      <c r="F183" s="356">
        <v>500</v>
      </c>
      <c r="G183" s="356">
        <f t="shared" ref="G183" si="76">SUM(G184+G185)</f>
        <v>0</v>
      </c>
      <c r="H183" s="356">
        <f>SUM(H184+H186)</f>
        <v>0</v>
      </c>
      <c r="I183" s="428">
        <f t="shared" si="65"/>
        <v>0</v>
      </c>
      <c r="J183" s="428">
        <f t="shared" si="59"/>
        <v>0</v>
      </c>
      <c r="K183" s="91"/>
    </row>
    <row r="184" spans="1:11" x14ac:dyDescent="0.3">
      <c r="A184" s="215">
        <v>3231</v>
      </c>
      <c r="B184" s="369"/>
      <c r="C184" s="370"/>
      <c r="D184" s="132" t="s">
        <v>226</v>
      </c>
      <c r="E184" s="357">
        <v>43.99</v>
      </c>
      <c r="F184" s="357"/>
      <c r="G184" s="357"/>
      <c r="H184" s="357"/>
      <c r="I184" s="428">
        <f t="shared" si="65"/>
        <v>0</v>
      </c>
      <c r="J184" s="364" t="e">
        <f t="shared" si="59"/>
        <v>#DIV/0!</v>
      </c>
    </row>
    <row r="185" spans="1:11" s="115" customFormat="1" x14ac:dyDescent="0.3">
      <c r="A185" s="215">
        <v>3237</v>
      </c>
      <c r="B185" s="211"/>
      <c r="C185" s="212"/>
      <c r="D185" s="132" t="s">
        <v>229</v>
      </c>
      <c r="E185" s="357">
        <v>81.33</v>
      </c>
      <c r="F185" s="357"/>
      <c r="G185" s="357"/>
      <c r="H185" s="357"/>
      <c r="I185" s="364">
        <f t="shared" si="65"/>
        <v>0</v>
      </c>
      <c r="J185" s="364" t="e">
        <f t="shared" si="59"/>
        <v>#DIV/0!</v>
      </c>
    </row>
    <row r="186" spans="1:11" s="115" customFormat="1" x14ac:dyDescent="0.3">
      <c r="A186" s="215">
        <v>3239</v>
      </c>
      <c r="B186" s="461"/>
      <c r="C186" s="462"/>
      <c r="D186" s="132" t="s">
        <v>185</v>
      </c>
      <c r="E186" s="357"/>
      <c r="F186" s="357"/>
      <c r="G186" s="357"/>
      <c r="H186" s="357"/>
      <c r="I186" s="364" t="e">
        <f>SUM(H186/E186*100)</f>
        <v>#DIV/0!</v>
      </c>
      <c r="J186" s="364" t="e">
        <f t="shared" si="59"/>
        <v>#DIV/0!</v>
      </c>
    </row>
    <row r="187" spans="1:11" s="115" customFormat="1" ht="26.4" x14ac:dyDescent="0.3">
      <c r="A187" s="213">
        <v>329</v>
      </c>
      <c r="B187" s="398"/>
      <c r="C187" s="399"/>
      <c r="D187" s="199" t="s">
        <v>186</v>
      </c>
      <c r="E187" s="356">
        <f>SUM(E188)</f>
        <v>0</v>
      </c>
      <c r="F187" s="356">
        <f t="shared" ref="F187:H187" si="77">SUM(F188)</f>
        <v>0</v>
      </c>
      <c r="G187" s="356">
        <f t="shared" si="77"/>
        <v>0</v>
      </c>
      <c r="H187" s="356">
        <f t="shared" si="77"/>
        <v>0</v>
      </c>
      <c r="I187" s="428" t="e">
        <f>SUM(H187/E187*100)</f>
        <v>#DIV/0!</v>
      </c>
      <c r="J187" s="428" t="e">
        <f t="shared" si="59"/>
        <v>#DIV/0!</v>
      </c>
    </row>
    <row r="188" spans="1:11" s="115" customFormat="1" ht="26.4" x14ac:dyDescent="0.3">
      <c r="A188" s="215">
        <v>3299</v>
      </c>
      <c r="B188" s="400"/>
      <c r="C188" s="401"/>
      <c r="D188" s="132" t="s">
        <v>186</v>
      </c>
      <c r="E188" s="357"/>
      <c r="F188" s="357"/>
      <c r="G188" s="357"/>
      <c r="H188" s="357"/>
      <c r="I188" s="364" t="e">
        <f t="shared" ref="I188:I194" si="78">SUM(H188/E188*100)</f>
        <v>#DIV/0!</v>
      </c>
      <c r="J188" s="364" t="e">
        <f t="shared" si="59"/>
        <v>#DIV/0!</v>
      </c>
    </row>
    <row r="189" spans="1:11" s="115" customFormat="1" x14ac:dyDescent="0.3">
      <c r="A189" s="409">
        <v>34</v>
      </c>
      <c r="B189" s="412"/>
      <c r="C189" s="413"/>
      <c r="D189" s="186" t="s">
        <v>49</v>
      </c>
      <c r="E189" s="355">
        <f>SUM(E190)</f>
        <v>0</v>
      </c>
      <c r="F189" s="355">
        <f t="shared" ref="F189:H190" si="79">SUM(F190)</f>
        <v>0</v>
      </c>
      <c r="G189" s="355">
        <f t="shared" si="79"/>
        <v>0</v>
      </c>
      <c r="H189" s="355">
        <f t="shared" si="79"/>
        <v>0</v>
      </c>
      <c r="I189" s="433" t="e">
        <f t="shared" si="78"/>
        <v>#DIV/0!</v>
      </c>
      <c r="J189" s="433" t="e">
        <f t="shared" si="59"/>
        <v>#DIV/0!</v>
      </c>
    </row>
    <row r="190" spans="1:11" s="115" customFormat="1" x14ac:dyDescent="0.3">
      <c r="A190" s="213">
        <v>343</v>
      </c>
      <c r="B190" s="414"/>
      <c r="C190" s="415"/>
      <c r="D190" s="199" t="s">
        <v>210</v>
      </c>
      <c r="E190" s="356">
        <f>SUM(E191)</f>
        <v>0</v>
      </c>
      <c r="F190" s="356">
        <f t="shared" si="79"/>
        <v>0</v>
      </c>
      <c r="G190" s="356">
        <f t="shared" si="79"/>
        <v>0</v>
      </c>
      <c r="H190" s="356">
        <f t="shared" si="79"/>
        <v>0</v>
      </c>
      <c r="I190" s="364" t="e">
        <f t="shared" si="78"/>
        <v>#DIV/0!</v>
      </c>
      <c r="J190" s="428" t="e">
        <f t="shared" si="59"/>
        <v>#DIV/0!</v>
      </c>
    </row>
    <row r="191" spans="1:11" s="115" customFormat="1" x14ac:dyDescent="0.3">
      <c r="A191" s="215">
        <v>3433</v>
      </c>
      <c r="B191" s="410"/>
      <c r="C191" s="411"/>
      <c r="D191" s="132" t="s">
        <v>194</v>
      </c>
      <c r="E191" s="357"/>
      <c r="F191" s="357"/>
      <c r="G191" s="357"/>
      <c r="H191" s="357"/>
      <c r="I191" s="364" t="e">
        <f t="shared" si="78"/>
        <v>#DIV/0!</v>
      </c>
      <c r="J191" s="364" t="e">
        <f t="shared" si="59"/>
        <v>#DIV/0!</v>
      </c>
    </row>
    <row r="192" spans="1:11" s="115" customFormat="1" x14ac:dyDescent="0.3">
      <c r="A192" s="409">
        <v>37</v>
      </c>
      <c r="B192" s="412"/>
      <c r="C192" s="413"/>
      <c r="D192" s="186"/>
      <c r="E192" s="355">
        <f>SUM(E193)</f>
        <v>398.89</v>
      </c>
      <c r="F192" s="355">
        <f t="shared" ref="F192:H193" si="80">SUM(F193)</f>
        <v>0</v>
      </c>
      <c r="G192" s="355">
        <f t="shared" si="80"/>
        <v>0</v>
      </c>
      <c r="H192" s="355">
        <f t="shared" si="80"/>
        <v>0</v>
      </c>
      <c r="I192" s="433">
        <f>SUM(H192/E192*100)</f>
        <v>0</v>
      </c>
      <c r="J192" s="433" t="e">
        <f t="shared" si="59"/>
        <v>#DIV/0!</v>
      </c>
    </row>
    <row r="193" spans="1:12" s="115" customFormat="1" ht="26.4" x14ac:dyDescent="0.3">
      <c r="A193" s="213">
        <v>372</v>
      </c>
      <c r="B193" s="414"/>
      <c r="C193" s="415"/>
      <c r="D193" s="199" t="s">
        <v>250</v>
      </c>
      <c r="E193" s="356">
        <f>SUM(E194)</f>
        <v>398.89</v>
      </c>
      <c r="F193" s="356">
        <v>0</v>
      </c>
      <c r="G193" s="356">
        <f t="shared" si="80"/>
        <v>0</v>
      </c>
      <c r="H193" s="356">
        <f t="shared" si="80"/>
        <v>0</v>
      </c>
      <c r="I193" s="428">
        <f t="shared" si="78"/>
        <v>0</v>
      </c>
      <c r="J193" s="428" t="e">
        <f t="shared" si="59"/>
        <v>#DIV/0!</v>
      </c>
    </row>
    <row r="194" spans="1:12" s="115" customFormat="1" ht="26.4" x14ac:dyDescent="0.3">
      <c r="A194" s="215">
        <v>3722</v>
      </c>
      <c r="B194" s="410"/>
      <c r="C194" s="411"/>
      <c r="D194" s="132" t="s">
        <v>211</v>
      </c>
      <c r="E194" s="357">
        <v>398.89</v>
      </c>
      <c r="F194" s="357"/>
      <c r="G194" s="357"/>
      <c r="H194" s="357"/>
      <c r="I194" s="364">
        <f t="shared" si="78"/>
        <v>0</v>
      </c>
      <c r="J194" s="364" t="e">
        <f t="shared" si="59"/>
        <v>#DIV/0!</v>
      </c>
    </row>
    <row r="195" spans="1:12" ht="16.8" customHeight="1" x14ac:dyDescent="0.3">
      <c r="A195" s="510">
        <v>4</v>
      </c>
      <c r="B195" s="511"/>
      <c r="C195" s="512"/>
      <c r="D195" s="270" t="s">
        <v>9</v>
      </c>
      <c r="E195" s="384">
        <f>SUM(E196)</f>
        <v>852.14</v>
      </c>
      <c r="F195" s="384">
        <f t="shared" ref="F195:G195" si="81">SUM(F196)</f>
        <v>0</v>
      </c>
      <c r="G195" s="384">
        <f t="shared" si="81"/>
        <v>0</v>
      </c>
      <c r="H195" s="384">
        <f>SUM(H196)</f>
        <v>0</v>
      </c>
      <c r="I195" s="434">
        <f t="shared" si="65"/>
        <v>0</v>
      </c>
      <c r="J195" s="434" t="e">
        <f t="shared" si="59"/>
        <v>#DIV/0!</v>
      </c>
    </row>
    <row r="196" spans="1:12" s="115" customFormat="1" ht="24.6" customHeight="1" x14ac:dyDescent="0.3">
      <c r="A196" s="516">
        <v>42</v>
      </c>
      <c r="B196" s="517"/>
      <c r="C196" s="518"/>
      <c r="D196" s="187" t="s">
        <v>23</v>
      </c>
      <c r="E196" s="355">
        <f>SUM(E197+E199)</f>
        <v>852.14</v>
      </c>
      <c r="F196" s="355">
        <f t="shared" ref="F196:H196" si="82">SUM(F197+F199)</f>
        <v>0</v>
      </c>
      <c r="G196" s="355">
        <f t="shared" si="82"/>
        <v>0</v>
      </c>
      <c r="H196" s="355">
        <f t="shared" si="82"/>
        <v>0</v>
      </c>
      <c r="I196" s="433">
        <f t="shared" si="65"/>
        <v>0</v>
      </c>
      <c r="J196" s="433" t="e">
        <f t="shared" si="59"/>
        <v>#DIV/0!</v>
      </c>
    </row>
    <row r="197" spans="1:12" s="115" customFormat="1" ht="25.8" customHeight="1" x14ac:dyDescent="0.3">
      <c r="A197" s="249">
        <v>422</v>
      </c>
      <c r="B197" s="217"/>
      <c r="C197" s="218"/>
      <c r="D197" s="60" t="s">
        <v>233</v>
      </c>
      <c r="E197" s="356">
        <f>SUM(E198)</f>
        <v>788.75</v>
      </c>
      <c r="F197" s="356">
        <v>0</v>
      </c>
      <c r="G197" s="356">
        <f t="shared" ref="G197:H197" si="83">SUM(G198)</f>
        <v>0</v>
      </c>
      <c r="H197" s="356">
        <f t="shared" si="83"/>
        <v>0</v>
      </c>
      <c r="I197" s="428">
        <f t="shared" si="65"/>
        <v>0</v>
      </c>
      <c r="J197" s="428" t="e">
        <f t="shared" si="59"/>
        <v>#DIV/0!</v>
      </c>
    </row>
    <row r="198" spans="1:12" s="115" customFormat="1" ht="16.8" customHeight="1" x14ac:dyDescent="0.3">
      <c r="A198" s="250">
        <v>4221</v>
      </c>
      <c r="B198" s="251"/>
      <c r="C198" s="252"/>
      <c r="D198" s="24" t="s">
        <v>225</v>
      </c>
      <c r="E198" s="357">
        <v>788.75</v>
      </c>
      <c r="F198" s="357"/>
      <c r="G198" s="357"/>
      <c r="H198" s="357"/>
      <c r="I198" s="364">
        <f t="shared" si="65"/>
        <v>0</v>
      </c>
      <c r="J198" s="364" t="e">
        <f t="shared" si="59"/>
        <v>#DIV/0!</v>
      </c>
      <c r="L198" s="91"/>
    </row>
    <row r="199" spans="1:12" s="115" customFormat="1" ht="16.8" customHeight="1" x14ac:dyDescent="0.3">
      <c r="A199" s="249">
        <v>424</v>
      </c>
      <c r="B199" s="217"/>
      <c r="C199" s="218"/>
      <c r="D199" s="60" t="s">
        <v>203</v>
      </c>
      <c r="E199" s="356">
        <f>SUM(E200)</f>
        <v>63.39</v>
      </c>
      <c r="F199" s="356">
        <v>0</v>
      </c>
      <c r="G199" s="356">
        <f t="shared" ref="G199:H199" si="84">SUM(G200)</f>
        <v>0</v>
      </c>
      <c r="H199" s="356">
        <f t="shared" si="84"/>
        <v>0</v>
      </c>
      <c r="I199" s="428">
        <f t="shared" si="65"/>
        <v>0</v>
      </c>
      <c r="J199" s="428" t="e">
        <f t="shared" si="59"/>
        <v>#DIV/0!</v>
      </c>
    </row>
    <row r="200" spans="1:12" s="115" customFormat="1" ht="26.4" customHeight="1" x14ac:dyDescent="0.3">
      <c r="A200" s="250">
        <v>4241</v>
      </c>
      <c r="B200" s="251"/>
      <c r="C200" s="252"/>
      <c r="D200" s="24" t="s">
        <v>204</v>
      </c>
      <c r="E200" s="357">
        <v>63.39</v>
      </c>
      <c r="F200" s="357"/>
      <c r="G200" s="357"/>
      <c r="H200" s="357"/>
      <c r="I200" s="364">
        <f t="shared" si="65"/>
        <v>0</v>
      </c>
      <c r="J200" s="364" t="e">
        <f t="shared" si="59"/>
        <v>#DIV/0!</v>
      </c>
    </row>
    <row r="201" spans="1:12" ht="28.8" customHeight="1" x14ac:dyDescent="0.3">
      <c r="A201" s="504" t="s">
        <v>76</v>
      </c>
      <c r="B201" s="505"/>
      <c r="C201" s="506"/>
      <c r="D201" s="184" t="s">
        <v>77</v>
      </c>
      <c r="E201" s="343">
        <f t="shared" ref="E201:H205" si="85">SUM(E202)</f>
        <v>869.91</v>
      </c>
      <c r="F201" s="343">
        <f t="shared" si="85"/>
        <v>0</v>
      </c>
      <c r="G201" s="343">
        <f t="shared" si="85"/>
        <v>0</v>
      </c>
      <c r="H201" s="343">
        <f t="shared" si="85"/>
        <v>0</v>
      </c>
      <c r="I201" s="371">
        <f t="shared" si="65"/>
        <v>0</v>
      </c>
      <c r="J201" s="371" t="e">
        <f t="shared" si="59"/>
        <v>#DIV/0!</v>
      </c>
    </row>
    <row r="202" spans="1:12" ht="20.399999999999999" customHeight="1" x14ac:dyDescent="0.3">
      <c r="A202" s="507" t="s">
        <v>72</v>
      </c>
      <c r="B202" s="508"/>
      <c r="C202" s="509"/>
      <c r="D202" s="259" t="s">
        <v>74</v>
      </c>
      <c r="E202" s="383">
        <f t="shared" si="85"/>
        <v>869.91</v>
      </c>
      <c r="F202" s="383">
        <f t="shared" si="85"/>
        <v>0</v>
      </c>
      <c r="G202" s="383">
        <f t="shared" si="85"/>
        <v>0</v>
      </c>
      <c r="H202" s="383">
        <f t="shared" si="85"/>
        <v>0</v>
      </c>
      <c r="I202" s="432">
        <f t="shared" si="65"/>
        <v>0</v>
      </c>
      <c r="J202" s="432" t="e">
        <f t="shared" si="59"/>
        <v>#DIV/0!</v>
      </c>
      <c r="K202" s="91"/>
    </row>
    <row r="203" spans="1:12" x14ac:dyDescent="0.3">
      <c r="A203" s="510">
        <v>3</v>
      </c>
      <c r="B203" s="511"/>
      <c r="C203" s="512"/>
      <c r="D203" s="203" t="s">
        <v>7</v>
      </c>
      <c r="E203" s="384">
        <f>SUM(E204)</f>
        <v>869.91</v>
      </c>
      <c r="F203" s="384">
        <f t="shared" si="85"/>
        <v>0</v>
      </c>
      <c r="G203" s="384">
        <f t="shared" si="85"/>
        <v>0</v>
      </c>
      <c r="H203" s="384">
        <f t="shared" si="85"/>
        <v>0</v>
      </c>
      <c r="I203" s="434">
        <f t="shared" si="65"/>
        <v>0</v>
      </c>
      <c r="J203" s="434" t="e">
        <f t="shared" si="59"/>
        <v>#DIV/0!</v>
      </c>
    </row>
    <row r="204" spans="1:12" x14ac:dyDescent="0.3">
      <c r="A204" s="256">
        <v>32</v>
      </c>
      <c r="B204" s="257"/>
      <c r="C204" s="258"/>
      <c r="D204" s="186" t="s">
        <v>16</v>
      </c>
      <c r="E204" s="355">
        <f>SUM(E205)</f>
        <v>869.91</v>
      </c>
      <c r="F204" s="355">
        <f t="shared" si="85"/>
        <v>0</v>
      </c>
      <c r="G204" s="355">
        <f t="shared" si="85"/>
        <v>0</v>
      </c>
      <c r="H204" s="355">
        <f t="shared" si="85"/>
        <v>0</v>
      </c>
      <c r="I204" s="433">
        <f t="shared" si="65"/>
        <v>0</v>
      </c>
      <c r="J204" s="433" t="e">
        <f t="shared" si="59"/>
        <v>#DIV/0!</v>
      </c>
    </row>
    <row r="205" spans="1:12" s="115" customFormat="1" x14ac:dyDescent="0.3">
      <c r="A205" s="253">
        <v>323</v>
      </c>
      <c r="B205" s="254"/>
      <c r="C205" s="255"/>
      <c r="D205" s="199" t="s">
        <v>179</v>
      </c>
      <c r="E205" s="356">
        <f>SUM(E206)</f>
        <v>869.91</v>
      </c>
      <c r="F205" s="356">
        <v>0</v>
      </c>
      <c r="G205" s="356">
        <f t="shared" si="85"/>
        <v>0</v>
      </c>
      <c r="H205" s="356">
        <f t="shared" si="85"/>
        <v>0</v>
      </c>
      <c r="I205" s="428">
        <f t="shared" si="65"/>
        <v>0</v>
      </c>
      <c r="J205" s="428" t="e">
        <f t="shared" si="59"/>
        <v>#DIV/0!</v>
      </c>
    </row>
    <row r="206" spans="1:12" s="115" customFormat="1" ht="26.4" x14ac:dyDescent="0.3">
      <c r="A206" s="513">
        <v>3232</v>
      </c>
      <c r="B206" s="514"/>
      <c r="C206" s="515"/>
      <c r="D206" s="132" t="s">
        <v>180</v>
      </c>
      <c r="E206" s="357">
        <v>869.91</v>
      </c>
      <c r="F206" s="357"/>
      <c r="G206" s="357"/>
      <c r="H206" s="357">
        <v>0</v>
      </c>
      <c r="I206" s="364">
        <f t="shared" si="65"/>
        <v>0</v>
      </c>
      <c r="J206" s="364" t="e">
        <f t="shared" si="59"/>
        <v>#DIV/0!</v>
      </c>
    </row>
    <row r="207" spans="1:12" ht="27.75" customHeight="1" x14ac:dyDescent="0.3">
      <c r="A207" s="519" t="s">
        <v>78</v>
      </c>
      <c r="B207" s="520"/>
      <c r="C207" s="521"/>
      <c r="D207" s="184" t="s">
        <v>79</v>
      </c>
      <c r="E207" s="343">
        <f t="shared" ref="E207:H208" si="86">SUM(E208)</f>
        <v>0</v>
      </c>
      <c r="F207" s="343">
        <f t="shared" si="86"/>
        <v>0</v>
      </c>
      <c r="G207" s="343">
        <f t="shared" si="86"/>
        <v>0</v>
      </c>
      <c r="H207" s="343">
        <f t="shared" si="86"/>
        <v>0</v>
      </c>
      <c r="I207" s="371" t="e">
        <f t="shared" si="65"/>
        <v>#DIV/0!</v>
      </c>
      <c r="J207" s="371" t="e">
        <f t="shared" si="59"/>
        <v>#DIV/0!</v>
      </c>
    </row>
    <row r="208" spans="1:12" x14ac:dyDescent="0.3">
      <c r="A208" s="534" t="s">
        <v>72</v>
      </c>
      <c r="B208" s="535"/>
      <c r="C208" s="536"/>
      <c r="D208" s="273" t="s">
        <v>74</v>
      </c>
      <c r="E208" s="383">
        <f t="shared" si="86"/>
        <v>0</v>
      </c>
      <c r="F208" s="383">
        <f t="shared" si="86"/>
        <v>0</v>
      </c>
      <c r="G208" s="383">
        <f t="shared" si="86"/>
        <v>0</v>
      </c>
      <c r="H208" s="383">
        <f t="shared" si="86"/>
        <v>0</v>
      </c>
      <c r="I208" s="432" t="e">
        <f t="shared" si="65"/>
        <v>#DIV/0!</v>
      </c>
      <c r="J208" s="432" t="e">
        <f t="shared" si="59"/>
        <v>#DIV/0!</v>
      </c>
    </row>
    <row r="209" spans="1:12" ht="26.4" x14ac:dyDescent="0.3">
      <c r="A209" s="510">
        <v>4</v>
      </c>
      <c r="B209" s="511"/>
      <c r="C209" s="512"/>
      <c r="D209" s="270" t="s">
        <v>9</v>
      </c>
      <c r="E209" s="384">
        <f>SUM(E210)</f>
        <v>0</v>
      </c>
      <c r="F209" s="384">
        <f>SUM(F210+F211)</f>
        <v>0</v>
      </c>
      <c r="G209" s="384">
        <f>SUM(G210+G211)</f>
        <v>0</v>
      </c>
      <c r="H209" s="384">
        <f>SUM(H210+H211)</f>
        <v>0</v>
      </c>
      <c r="I209" s="434" t="e">
        <f t="shared" si="65"/>
        <v>#DIV/0!</v>
      </c>
      <c r="J209" s="434" t="e">
        <f t="shared" si="59"/>
        <v>#DIV/0!</v>
      </c>
    </row>
    <row r="210" spans="1:12" ht="26.4" x14ac:dyDescent="0.3">
      <c r="A210" s="516">
        <v>45</v>
      </c>
      <c r="B210" s="517"/>
      <c r="C210" s="518"/>
      <c r="D210" s="187" t="s">
        <v>48</v>
      </c>
      <c r="E210" s="355">
        <f>SUM(E211)</f>
        <v>0</v>
      </c>
      <c r="F210" s="355">
        <f t="shared" ref="F210:H211" si="87">SUM(F211)</f>
        <v>0</v>
      </c>
      <c r="G210" s="355">
        <f t="shared" si="87"/>
        <v>0</v>
      </c>
      <c r="H210" s="355">
        <f t="shared" si="87"/>
        <v>0</v>
      </c>
      <c r="I210" s="433" t="e">
        <f t="shared" si="65"/>
        <v>#DIV/0!</v>
      </c>
      <c r="J210" s="433" t="e">
        <f t="shared" si="59"/>
        <v>#DIV/0!</v>
      </c>
    </row>
    <row r="211" spans="1:12" ht="26.4" x14ac:dyDescent="0.3">
      <c r="A211" s="537">
        <v>451</v>
      </c>
      <c r="B211" s="538"/>
      <c r="C211" s="539"/>
      <c r="D211" s="60" t="s">
        <v>236</v>
      </c>
      <c r="E211" s="356">
        <f>SUM(E212)</f>
        <v>0</v>
      </c>
      <c r="F211" s="356">
        <f t="shared" si="87"/>
        <v>0</v>
      </c>
      <c r="G211" s="356">
        <f t="shared" si="87"/>
        <v>0</v>
      </c>
      <c r="H211" s="356">
        <f t="shared" si="87"/>
        <v>0</v>
      </c>
      <c r="I211" s="428" t="e">
        <f t="shared" si="65"/>
        <v>#DIV/0!</v>
      </c>
      <c r="J211" s="428" t="e">
        <f t="shared" si="59"/>
        <v>#DIV/0!</v>
      </c>
      <c r="K211" s="91"/>
    </row>
    <row r="212" spans="1:12" ht="26.4" x14ac:dyDescent="0.3">
      <c r="A212" s="210">
        <v>4511</v>
      </c>
      <c r="B212" s="211"/>
      <c r="C212" s="212"/>
      <c r="D212" s="60" t="s">
        <v>236</v>
      </c>
      <c r="E212" s="357">
        <v>0</v>
      </c>
      <c r="F212" s="357"/>
      <c r="G212" s="357"/>
      <c r="H212" s="357"/>
      <c r="I212" s="364" t="e">
        <f t="shared" si="65"/>
        <v>#DIV/0!</v>
      </c>
      <c r="J212" s="364" t="e">
        <f t="shared" si="59"/>
        <v>#DIV/0!</v>
      </c>
    </row>
    <row r="213" spans="1:12" s="115" customFormat="1" ht="26.4" x14ac:dyDescent="0.3">
      <c r="A213" s="525" t="s">
        <v>80</v>
      </c>
      <c r="B213" s="526"/>
      <c r="C213" s="527"/>
      <c r="D213" s="56" t="s">
        <v>81</v>
      </c>
      <c r="E213" s="348">
        <f>SUM(E214+E220+E229+E238+E248+E258+E305+E337+E343+E349)</f>
        <v>82551.709999999992</v>
      </c>
      <c r="F213" s="348">
        <f>SUM(F214+F220+F229+F238+F248+F258+F305+F337+F343+F349)</f>
        <v>230103</v>
      </c>
      <c r="G213" s="348">
        <f>SUM(G214+G220+G229+G238+G248+G258+G305+G337+G343+G349)</f>
        <v>0</v>
      </c>
      <c r="H213" s="348">
        <f>SUM(H214+H220+H229+H238+H248+H258+H305+H337+H343+H349)</f>
        <v>79123.100000000006</v>
      </c>
      <c r="I213" s="427">
        <f t="shared" si="65"/>
        <v>95.846712321283249</v>
      </c>
      <c r="J213" s="427">
        <f t="shared" si="59"/>
        <v>34.385948901144275</v>
      </c>
    </row>
    <row r="214" spans="1:12" x14ac:dyDescent="0.3">
      <c r="A214" s="519" t="s">
        <v>82</v>
      </c>
      <c r="B214" s="520"/>
      <c r="C214" s="521"/>
      <c r="D214" s="49" t="s">
        <v>83</v>
      </c>
      <c r="E214" s="343">
        <f t="shared" ref="E214:H218" si="88">SUM(E215)</f>
        <v>0</v>
      </c>
      <c r="F214" s="343">
        <f t="shared" si="88"/>
        <v>34700</v>
      </c>
      <c r="G214" s="343">
        <f t="shared" si="88"/>
        <v>0</v>
      </c>
      <c r="H214" s="343">
        <f t="shared" si="88"/>
        <v>0</v>
      </c>
      <c r="I214" s="431" t="e">
        <f t="shared" si="65"/>
        <v>#DIV/0!</v>
      </c>
      <c r="J214" s="431">
        <f t="shared" si="59"/>
        <v>0</v>
      </c>
    </row>
    <row r="215" spans="1:12" x14ac:dyDescent="0.3">
      <c r="A215" s="528" t="s">
        <v>64</v>
      </c>
      <c r="B215" s="529"/>
      <c r="C215" s="530"/>
      <c r="D215" s="274" t="s">
        <v>65</v>
      </c>
      <c r="E215" s="383">
        <f t="shared" si="88"/>
        <v>0</v>
      </c>
      <c r="F215" s="383">
        <f t="shared" si="88"/>
        <v>34700</v>
      </c>
      <c r="G215" s="383">
        <f t="shared" si="88"/>
        <v>0</v>
      </c>
      <c r="H215" s="383">
        <f t="shared" si="88"/>
        <v>0</v>
      </c>
      <c r="I215" s="432" t="e">
        <f t="shared" si="65"/>
        <v>#DIV/0!</v>
      </c>
      <c r="J215" s="432">
        <f t="shared" si="59"/>
        <v>0</v>
      </c>
    </row>
    <row r="216" spans="1:12" ht="14.4" customHeight="1" x14ac:dyDescent="0.3">
      <c r="A216" s="275">
        <v>3</v>
      </c>
      <c r="B216" s="325"/>
      <c r="C216" s="326"/>
      <c r="D216" s="276" t="s">
        <v>7</v>
      </c>
      <c r="E216" s="384">
        <f t="shared" si="88"/>
        <v>0</v>
      </c>
      <c r="F216" s="384">
        <f t="shared" si="88"/>
        <v>34700</v>
      </c>
      <c r="G216" s="384">
        <f t="shared" si="88"/>
        <v>0</v>
      </c>
      <c r="H216" s="384">
        <f t="shared" si="88"/>
        <v>0</v>
      </c>
      <c r="I216" s="434" t="e">
        <f t="shared" si="65"/>
        <v>#DIV/0!</v>
      </c>
      <c r="J216" s="434">
        <f t="shared" si="59"/>
        <v>0</v>
      </c>
      <c r="L216" s="91"/>
    </row>
    <row r="217" spans="1:12" ht="14.4" customHeight="1" x14ac:dyDescent="0.3">
      <c r="A217" s="531">
        <v>37</v>
      </c>
      <c r="B217" s="532"/>
      <c r="C217" s="533"/>
      <c r="D217" s="108" t="s">
        <v>47</v>
      </c>
      <c r="E217" s="355">
        <f>SUM(E218)</f>
        <v>0</v>
      </c>
      <c r="F217" s="355">
        <f t="shared" si="88"/>
        <v>34700</v>
      </c>
      <c r="G217" s="355">
        <f t="shared" si="88"/>
        <v>0</v>
      </c>
      <c r="H217" s="355">
        <f t="shared" si="88"/>
        <v>0</v>
      </c>
      <c r="I217" s="433" t="e">
        <f t="shared" si="65"/>
        <v>#DIV/0!</v>
      </c>
      <c r="J217" s="433">
        <f t="shared" si="59"/>
        <v>0</v>
      </c>
    </row>
    <row r="218" spans="1:12" ht="26.4" x14ac:dyDescent="0.3">
      <c r="A218" s="249">
        <v>372</v>
      </c>
      <c r="B218" s="217"/>
      <c r="C218" s="218"/>
      <c r="D218" s="204" t="s">
        <v>232</v>
      </c>
      <c r="E218" s="356">
        <f>SUM(E219)</f>
        <v>0</v>
      </c>
      <c r="F218" s="356">
        <v>34700</v>
      </c>
      <c r="G218" s="356">
        <f t="shared" si="88"/>
        <v>0</v>
      </c>
      <c r="H218" s="356">
        <f t="shared" si="88"/>
        <v>0</v>
      </c>
      <c r="I218" s="428" t="e">
        <f t="shared" si="65"/>
        <v>#DIV/0!</v>
      </c>
      <c r="J218" s="428">
        <f t="shared" si="59"/>
        <v>0</v>
      </c>
      <c r="K218" s="91"/>
    </row>
    <row r="219" spans="1:12" s="115" customFormat="1" ht="26.4" x14ac:dyDescent="0.3">
      <c r="A219" s="250">
        <v>3722</v>
      </c>
      <c r="B219" s="251"/>
      <c r="C219" s="252"/>
      <c r="D219" s="205" t="s">
        <v>237</v>
      </c>
      <c r="E219" s="357">
        <v>0</v>
      </c>
      <c r="F219" s="357"/>
      <c r="G219" s="357"/>
      <c r="H219" s="357">
        <v>0</v>
      </c>
      <c r="I219" s="364" t="e">
        <f t="shared" si="65"/>
        <v>#DIV/0!</v>
      </c>
      <c r="J219" s="364" t="e">
        <f t="shared" si="59"/>
        <v>#DIV/0!</v>
      </c>
    </row>
    <row r="220" spans="1:12" s="115" customFormat="1" x14ac:dyDescent="0.3">
      <c r="A220" s="519" t="s">
        <v>84</v>
      </c>
      <c r="B220" s="520"/>
      <c r="C220" s="521"/>
      <c r="D220" s="57" t="s">
        <v>85</v>
      </c>
      <c r="E220" s="382">
        <f t="shared" ref="E220:H222" si="89">SUM(E221)</f>
        <v>1987.65</v>
      </c>
      <c r="F220" s="382">
        <f t="shared" si="89"/>
        <v>1792</v>
      </c>
      <c r="G220" s="382">
        <f t="shared" si="89"/>
        <v>0</v>
      </c>
      <c r="H220" s="382">
        <f t="shared" si="89"/>
        <v>1791.45</v>
      </c>
      <c r="I220" s="371">
        <f t="shared" si="65"/>
        <v>90.12904686438759</v>
      </c>
      <c r="J220" s="371">
        <f t="shared" si="59"/>
        <v>99.969308035714292</v>
      </c>
      <c r="L220" s="91"/>
    </row>
    <row r="221" spans="1:12" ht="23.4" customHeight="1" x14ac:dyDescent="0.3">
      <c r="A221" s="534" t="s">
        <v>64</v>
      </c>
      <c r="B221" s="535"/>
      <c r="C221" s="536"/>
      <c r="D221" s="277" t="s">
        <v>65</v>
      </c>
      <c r="E221" s="383">
        <f t="shared" si="89"/>
        <v>1987.65</v>
      </c>
      <c r="F221" s="383">
        <f t="shared" si="89"/>
        <v>1792</v>
      </c>
      <c r="G221" s="383">
        <f t="shared" si="89"/>
        <v>0</v>
      </c>
      <c r="H221" s="383">
        <f t="shared" si="89"/>
        <v>1791.45</v>
      </c>
      <c r="I221" s="432">
        <f t="shared" si="65"/>
        <v>90.12904686438759</v>
      </c>
      <c r="J221" s="432">
        <f t="shared" si="59"/>
        <v>99.969308035714292</v>
      </c>
      <c r="K221" s="91"/>
      <c r="L221" s="91"/>
    </row>
    <row r="222" spans="1:12" x14ac:dyDescent="0.3">
      <c r="A222" s="510">
        <v>3</v>
      </c>
      <c r="B222" s="511"/>
      <c r="C222" s="512"/>
      <c r="D222" s="270" t="s">
        <v>7</v>
      </c>
      <c r="E222" s="384">
        <f t="shared" si="89"/>
        <v>1987.65</v>
      </c>
      <c r="F222" s="384">
        <f t="shared" si="89"/>
        <v>1792</v>
      </c>
      <c r="G222" s="384">
        <f t="shared" si="89"/>
        <v>0</v>
      </c>
      <c r="H222" s="384">
        <f t="shared" si="89"/>
        <v>1791.45</v>
      </c>
      <c r="I222" s="434">
        <f t="shared" si="65"/>
        <v>90.12904686438759</v>
      </c>
      <c r="J222" s="434">
        <f t="shared" si="59"/>
        <v>99.969308035714292</v>
      </c>
    </row>
    <row r="223" spans="1:12" ht="15" customHeight="1" x14ac:dyDescent="0.3">
      <c r="A223" s="516">
        <v>32</v>
      </c>
      <c r="B223" s="517"/>
      <c r="C223" s="518"/>
      <c r="D223" s="187" t="s">
        <v>16</v>
      </c>
      <c r="E223" s="355">
        <f>SUM(E224+E227)</f>
        <v>1987.65</v>
      </c>
      <c r="F223" s="355">
        <f t="shared" ref="F223:H223" si="90">SUM(F224+F227)</f>
        <v>1792</v>
      </c>
      <c r="G223" s="355">
        <f t="shared" si="90"/>
        <v>0</v>
      </c>
      <c r="H223" s="355">
        <f t="shared" si="90"/>
        <v>1791.45</v>
      </c>
      <c r="I223" s="433">
        <f t="shared" si="65"/>
        <v>90.12904686438759</v>
      </c>
      <c r="J223" s="433">
        <f t="shared" si="59"/>
        <v>99.969308035714292</v>
      </c>
    </row>
    <row r="224" spans="1:12" x14ac:dyDescent="0.3">
      <c r="A224" s="278">
        <v>323</v>
      </c>
      <c r="B224" s="279"/>
      <c r="C224" s="280"/>
      <c r="D224" s="60" t="s">
        <v>179</v>
      </c>
      <c r="E224" s="386">
        <f>SUM(E225+E226)</f>
        <v>1987.65</v>
      </c>
      <c r="F224" s="386">
        <v>0</v>
      </c>
      <c r="G224" s="386">
        <f t="shared" ref="G224:H224" si="91">SUM(G225+G226)</f>
        <v>0</v>
      </c>
      <c r="H224" s="386">
        <f t="shared" si="91"/>
        <v>0</v>
      </c>
      <c r="I224" s="428">
        <f t="shared" si="65"/>
        <v>0</v>
      </c>
      <c r="J224" s="428" t="e">
        <f t="shared" si="59"/>
        <v>#DIV/0!</v>
      </c>
    </row>
    <row r="225" spans="1:12" s="115" customFormat="1" x14ac:dyDescent="0.3">
      <c r="A225" s="210">
        <v>3231</v>
      </c>
      <c r="B225" s="211"/>
      <c r="C225" s="212"/>
      <c r="D225" s="24" t="s">
        <v>226</v>
      </c>
      <c r="E225" s="357">
        <v>788</v>
      </c>
      <c r="F225" s="357"/>
      <c r="G225" s="357"/>
      <c r="H225" s="357">
        <v>0</v>
      </c>
      <c r="I225" s="364">
        <f t="shared" si="65"/>
        <v>0</v>
      </c>
      <c r="J225" s="364" t="e">
        <f t="shared" si="59"/>
        <v>#DIV/0!</v>
      </c>
    </row>
    <row r="226" spans="1:12" s="115" customFormat="1" x14ac:dyDescent="0.3">
      <c r="A226" s="210">
        <v>3239</v>
      </c>
      <c r="B226" s="211"/>
      <c r="C226" s="212"/>
      <c r="D226" s="24" t="s">
        <v>185</v>
      </c>
      <c r="E226" s="357">
        <v>1199.6500000000001</v>
      </c>
      <c r="F226" s="357"/>
      <c r="G226" s="357"/>
      <c r="H226" s="357">
        <v>0</v>
      </c>
      <c r="I226" s="364">
        <f t="shared" si="65"/>
        <v>0</v>
      </c>
      <c r="J226" s="364" t="e">
        <f t="shared" ref="J226:J289" si="92">SUM(H226/F226*100)</f>
        <v>#DIV/0!</v>
      </c>
    </row>
    <row r="227" spans="1:12" s="115" customFormat="1" ht="26.4" x14ac:dyDescent="0.3">
      <c r="A227" s="253">
        <v>329</v>
      </c>
      <c r="B227" s="254"/>
      <c r="C227" s="255"/>
      <c r="D227" s="60" t="s">
        <v>186</v>
      </c>
      <c r="E227" s="356">
        <f>SUM(E228)</f>
        <v>0</v>
      </c>
      <c r="F227" s="356">
        <v>1792</v>
      </c>
      <c r="G227" s="356">
        <f t="shared" ref="G227:H227" si="93">SUM(G228)</f>
        <v>0</v>
      </c>
      <c r="H227" s="356">
        <f t="shared" si="93"/>
        <v>1791.45</v>
      </c>
      <c r="I227" s="428" t="e">
        <f t="shared" si="65"/>
        <v>#DIV/0!</v>
      </c>
      <c r="J227" s="428">
        <f t="shared" si="92"/>
        <v>99.969308035714292</v>
      </c>
    </row>
    <row r="228" spans="1:12" s="115" customFormat="1" ht="26.4" x14ac:dyDescent="0.3">
      <c r="A228" s="210">
        <v>3299</v>
      </c>
      <c r="B228" s="211"/>
      <c r="C228" s="212"/>
      <c r="D228" s="24" t="s">
        <v>186</v>
      </c>
      <c r="E228" s="357"/>
      <c r="F228" s="357"/>
      <c r="G228" s="357"/>
      <c r="H228" s="357">
        <v>1791.45</v>
      </c>
      <c r="I228" s="364" t="e">
        <f t="shared" si="65"/>
        <v>#DIV/0!</v>
      </c>
      <c r="J228" s="364" t="e">
        <f t="shared" si="92"/>
        <v>#DIV/0!</v>
      </c>
      <c r="K228" s="91"/>
    </row>
    <row r="229" spans="1:12" s="115" customFormat="1" x14ac:dyDescent="0.3">
      <c r="A229" s="519" t="s">
        <v>86</v>
      </c>
      <c r="B229" s="520"/>
      <c r="C229" s="521"/>
      <c r="D229" s="58" t="s">
        <v>87</v>
      </c>
      <c r="E229" s="382">
        <f t="shared" ref="E229:H233" si="94">SUM(E230)</f>
        <v>0</v>
      </c>
      <c r="F229" s="343">
        <f t="shared" si="94"/>
        <v>0</v>
      </c>
      <c r="G229" s="382">
        <f t="shared" si="94"/>
        <v>0</v>
      </c>
      <c r="H229" s="343">
        <f t="shared" si="94"/>
        <v>0</v>
      </c>
      <c r="I229" s="371" t="e">
        <f t="shared" si="65"/>
        <v>#DIV/0!</v>
      </c>
      <c r="J229" s="371" t="e">
        <f t="shared" si="92"/>
        <v>#DIV/0!</v>
      </c>
    </row>
    <row r="230" spans="1:12" ht="14.4" customHeight="1" x14ac:dyDescent="0.3">
      <c r="A230" s="522" t="s">
        <v>88</v>
      </c>
      <c r="B230" s="523"/>
      <c r="C230" s="524"/>
      <c r="D230" s="274" t="s">
        <v>65</v>
      </c>
      <c r="E230" s="383">
        <f t="shared" si="94"/>
        <v>0</v>
      </c>
      <c r="F230" s="383">
        <f t="shared" si="94"/>
        <v>0</v>
      </c>
      <c r="G230" s="383">
        <f t="shared" si="94"/>
        <v>0</v>
      </c>
      <c r="H230" s="383">
        <f t="shared" si="94"/>
        <v>0</v>
      </c>
      <c r="I230" s="432" t="e">
        <f t="shared" si="65"/>
        <v>#DIV/0!</v>
      </c>
      <c r="J230" s="432" t="e">
        <f t="shared" si="92"/>
        <v>#DIV/0!</v>
      </c>
    </row>
    <row r="231" spans="1:12" x14ac:dyDescent="0.3">
      <c r="A231" s="288">
        <v>3</v>
      </c>
      <c r="B231" s="267"/>
      <c r="C231" s="268"/>
      <c r="D231" s="289" t="s">
        <v>7</v>
      </c>
      <c r="E231" s="384">
        <f t="shared" si="94"/>
        <v>0</v>
      </c>
      <c r="F231" s="384">
        <f t="shared" si="94"/>
        <v>0</v>
      </c>
      <c r="G231" s="384">
        <f t="shared" si="94"/>
        <v>0</v>
      </c>
      <c r="H231" s="384">
        <f t="shared" si="94"/>
        <v>0</v>
      </c>
      <c r="I231" s="434" t="e">
        <f t="shared" si="65"/>
        <v>#DIV/0!</v>
      </c>
      <c r="J231" s="434" t="e">
        <f t="shared" si="92"/>
        <v>#DIV/0!</v>
      </c>
    </row>
    <row r="232" spans="1:12" x14ac:dyDescent="0.3">
      <c r="A232" s="260">
        <v>32</v>
      </c>
      <c r="B232" s="261"/>
      <c r="C232" s="262"/>
      <c r="D232" s="287" t="s">
        <v>16</v>
      </c>
      <c r="E232" s="355">
        <f>SUM(E233+E236)</f>
        <v>0</v>
      </c>
      <c r="F232" s="355">
        <f t="shared" si="94"/>
        <v>0</v>
      </c>
      <c r="G232" s="355">
        <f t="shared" si="94"/>
        <v>0</v>
      </c>
      <c r="H232" s="355">
        <f t="shared" si="94"/>
        <v>0</v>
      </c>
      <c r="I232" s="433" t="e">
        <f t="shared" si="65"/>
        <v>#DIV/0!</v>
      </c>
      <c r="J232" s="433" t="e">
        <f t="shared" si="92"/>
        <v>#DIV/0!</v>
      </c>
    </row>
    <row r="233" spans="1:12" x14ac:dyDescent="0.3">
      <c r="A233" s="249">
        <v>323</v>
      </c>
      <c r="B233" s="217"/>
      <c r="C233" s="218"/>
      <c r="D233" s="301" t="s">
        <v>179</v>
      </c>
      <c r="E233" s="356">
        <f>SUM(E234+E235)</f>
        <v>0</v>
      </c>
      <c r="F233" s="356">
        <v>0</v>
      </c>
      <c r="G233" s="356">
        <f t="shared" si="94"/>
        <v>0</v>
      </c>
      <c r="H233" s="356">
        <f t="shared" si="94"/>
        <v>0</v>
      </c>
      <c r="I233" s="428" t="e">
        <f t="shared" si="65"/>
        <v>#DIV/0!</v>
      </c>
      <c r="J233" s="428" t="e">
        <f t="shared" si="92"/>
        <v>#DIV/0!</v>
      </c>
    </row>
    <row r="234" spans="1:12" s="115" customFormat="1" x14ac:dyDescent="0.3">
      <c r="A234" s="250">
        <v>3235</v>
      </c>
      <c r="B234" s="251"/>
      <c r="C234" s="252"/>
      <c r="D234" s="300" t="s">
        <v>182</v>
      </c>
      <c r="E234" s="357"/>
      <c r="F234" s="357"/>
      <c r="G234" s="357"/>
      <c r="H234" s="357">
        <v>0</v>
      </c>
      <c r="I234" s="364" t="e">
        <f t="shared" si="65"/>
        <v>#DIV/0!</v>
      </c>
      <c r="J234" s="364" t="e">
        <f t="shared" si="92"/>
        <v>#DIV/0!</v>
      </c>
    </row>
    <row r="235" spans="1:12" s="115" customFormat="1" x14ac:dyDescent="0.3">
      <c r="A235" s="250">
        <v>3237</v>
      </c>
      <c r="B235" s="251"/>
      <c r="C235" s="252"/>
      <c r="D235" s="300" t="s">
        <v>229</v>
      </c>
      <c r="E235" s="357">
        <v>0</v>
      </c>
      <c r="F235" s="357"/>
      <c r="G235" s="357"/>
      <c r="H235" s="357"/>
      <c r="I235" s="364" t="e">
        <f t="shared" si="65"/>
        <v>#DIV/0!</v>
      </c>
      <c r="J235" s="364" t="e">
        <f t="shared" si="92"/>
        <v>#DIV/0!</v>
      </c>
    </row>
    <row r="236" spans="1:12" s="115" customFormat="1" ht="26.4" x14ac:dyDescent="0.3">
      <c r="A236" s="249">
        <v>329</v>
      </c>
      <c r="B236" s="217"/>
      <c r="C236" s="218"/>
      <c r="D236" s="301" t="s">
        <v>186</v>
      </c>
      <c r="E236" s="356">
        <f>SUM(E237)</f>
        <v>0</v>
      </c>
      <c r="F236" s="356"/>
      <c r="G236" s="356"/>
      <c r="H236" s="356"/>
      <c r="I236" s="364" t="e">
        <f t="shared" si="65"/>
        <v>#DIV/0!</v>
      </c>
      <c r="J236" s="428" t="e">
        <f t="shared" si="92"/>
        <v>#DIV/0!</v>
      </c>
    </row>
    <row r="237" spans="1:12" s="115" customFormat="1" x14ac:dyDescent="0.3">
      <c r="A237" s="250">
        <v>3295</v>
      </c>
      <c r="B237" s="251"/>
      <c r="C237" s="252"/>
      <c r="D237" s="300" t="s">
        <v>190</v>
      </c>
      <c r="E237" s="357">
        <v>0</v>
      </c>
      <c r="F237" s="357"/>
      <c r="G237" s="357"/>
      <c r="H237" s="357"/>
      <c r="I237" s="364" t="e">
        <f t="shared" si="65"/>
        <v>#DIV/0!</v>
      </c>
      <c r="J237" s="364" t="e">
        <f t="shared" si="92"/>
        <v>#DIV/0!</v>
      </c>
    </row>
    <row r="238" spans="1:12" s="115" customFormat="1" ht="26.4" x14ac:dyDescent="0.3">
      <c r="A238" s="504" t="s">
        <v>89</v>
      </c>
      <c r="B238" s="505"/>
      <c r="C238" s="506"/>
      <c r="D238" s="58" t="s">
        <v>90</v>
      </c>
      <c r="E238" s="343">
        <f>SUM(E239)</f>
        <v>0</v>
      </c>
      <c r="F238" s="343">
        <f>SUM(F239)</f>
        <v>29500</v>
      </c>
      <c r="G238" s="382">
        <f>SUM(G239)</f>
        <v>0</v>
      </c>
      <c r="H238" s="343">
        <f>SUM(H239)</f>
        <v>0</v>
      </c>
      <c r="I238" s="371" t="e">
        <f t="shared" si="65"/>
        <v>#DIV/0!</v>
      </c>
      <c r="J238" s="371">
        <f t="shared" si="92"/>
        <v>0</v>
      </c>
      <c r="L238" s="91"/>
    </row>
    <row r="239" spans="1:12" ht="26.4" x14ac:dyDescent="0.3">
      <c r="A239" s="534" t="s">
        <v>75</v>
      </c>
      <c r="B239" s="535"/>
      <c r="C239" s="536"/>
      <c r="D239" s="302" t="s">
        <v>95</v>
      </c>
      <c r="E239" s="383">
        <f>SUM(E240+E244)</f>
        <v>0</v>
      </c>
      <c r="F239" s="383">
        <f>SUM(F240+F244)</f>
        <v>29500</v>
      </c>
      <c r="G239" s="383">
        <f>SUM(G240+G244)</f>
        <v>0</v>
      </c>
      <c r="H239" s="383">
        <f>SUM(H240+H244)</f>
        <v>0</v>
      </c>
      <c r="I239" s="432" t="e">
        <f t="shared" si="65"/>
        <v>#DIV/0!</v>
      </c>
      <c r="J239" s="432">
        <f t="shared" si="92"/>
        <v>0</v>
      </c>
    </row>
    <row r="240" spans="1:12" x14ac:dyDescent="0.3">
      <c r="A240" s="540">
        <v>3</v>
      </c>
      <c r="B240" s="541"/>
      <c r="C240" s="542"/>
      <c r="D240" s="310" t="s">
        <v>7</v>
      </c>
      <c r="E240" s="384">
        <f>SUM(E241)</f>
        <v>0</v>
      </c>
      <c r="F240" s="384">
        <f>SUM(F241)</f>
        <v>25000</v>
      </c>
      <c r="G240" s="384">
        <f>SUM(G241)</f>
        <v>0</v>
      </c>
      <c r="H240" s="384">
        <f>SUM(H241)</f>
        <v>0</v>
      </c>
      <c r="I240" s="434" t="e">
        <f t="shared" si="65"/>
        <v>#DIV/0!</v>
      </c>
      <c r="J240" s="434">
        <f t="shared" si="92"/>
        <v>0</v>
      </c>
    </row>
    <row r="241" spans="1:10" ht="39.6" x14ac:dyDescent="0.3">
      <c r="A241" s="543">
        <v>37</v>
      </c>
      <c r="B241" s="544"/>
      <c r="C241" s="545"/>
      <c r="D241" s="306" t="s">
        <v>47</v>
      </c>
      <c r="E241" s="355">
        <f>SUM(E242)</f>
        <v>0</v>
      </c>
      <c r="F241" s="355">
        <f t="shared" ref="F241:H241" si="95">SUM(F242)</f>
        <v>25000</v>
      </c>
      <c r="G241" s="355">
        <f t="shared" si="95"/>
        <v>0</v>
      </c>
      <c r="H241" s="355">
        <f t="shared" si="95"/>
        <v>0</v>
      </c>
      <c r="I241" s="433" t="e">
        <f t="shared" si="65"/>
        <v>#DIV/0!</v>
      </c>
      <c r="J241" s="433">
        <f t="shared" si="92"/>
        <v>0</v>
      </c>
    </row>
    <row r="242" spans="1:10" ht="26.4" x14ac:dyDescent="0.3">
      <c r="A242" s="281">
        <v>372</v>
      </c>
      <c r="B242" s="282"/>
      <c r="C242" s="283"/>
      <c r="D242" s="204" t="s">
        <v>232</v>
      </c>
      <c r="E242" s="356">
        <f>SUM(E243)</f>
        <v>0</v>
      </c>
      <c r="F242" s="356">
        <v>25000</v>
      </c>
      <c r="G242" s="356">
        <f t="shared" ref="G242:H242" si="96">SUM(G243)</f>
        <v>0</v>
      </c>
      <c r="H242" s="356">
        <f t="shared" si="96"/>
        <v>0</v>
      </c>
      <c r="I242" s="428" t="e">
        <f t="shared" si="65"/>
        <v>#DIV/0!</v>
      </c>
      <c r="J242" s="428">
        <f t="shared" si="92"/>
        <v>0</v>
      </c>
    </row>
    <row r="243" spans="1:10" s="115" customFormat="1" ht="26.4" x14ac:dyDescent="0.3">
      <c r="A243" s="284">
        <v>3722</v>
      </c>
      <c r="B243" s="285"/>
      <c r="C243" s="286"/>
      <c r="D243" s="205" t="s">
        <v>237</v>
      </c>
      <c r="E243" s="357">
        <v>0</v>
      </c>
      <c r="F243" s="357"/>
      <c r="G243" s="357"/>
      <c r="H243" s="357">
        <v>0</v>
      </c>
      <c r="I243" s="364" t="e">
        <f t="shared" si="65"/>
        <v>#DIV/0!</v>
      </c>
      <c r="J243" s="364" t="e">
        <f t="shared" si="92"/>
        <v>#DIV/0!</v>
      </c>
    </row>
    <row r="244" spans="1:10" s="115" customFormat="1" ht="26.4" x14ac:dyDescent="0.3">
      <c r="A244" s="540">
        <v>4</v>
      </c>
      <c r="B244" s="541"/>
      <c r="C244" s="542"/>
      <c r="D244" s="310" t="s">
        <v>9</v>
      </c>
      <c r="E244" s="384">
        <f>SUM(E245)</f>
        <v>0</v>
      </c>
      <c r="F244" s="384">
        <f t="shared" ref="F244:H246" si="97">SUM(F245)</f>
        <v>4500</v>
      </c>
      <c r="G244" s="384">
        <f t="shared" si="97"/>
        <v>0</v>
      </c>
      <c r="H244" s="384">
        <f t="shared" si="97"/>
        <v>0</v>
      </c>
      <c r="I244" s="434" t="e">
        <f t="shared" si="65"/>
        <v>#DIV/0!</v>
      </c>
      <c r="J244" s="434">
        <f t="shared" si="92"/>
        <v>0</v>
      </c>
    </row>
    <row r="245" spans="1:10" ht="26.4" x14ac:dyDescent="0.3">
      <c r="A245" s="543">
        <v>42</v>
      </c>
      <c r="B245" s="544"/>
      <c r="C245" s="545"/>
      <c r="D245" s="187" t="s">
        <v>23</v>
      </c>
      <c r="E245" s="355">
        <f>SUM(E246)</f>
        <v>0</v>
      </c>
      <c r="F245" s="355">
        <f t="shared" si="97"/>
        <v>4500</v>
      </c>
      <c r="G245" s="355">
        <f t="shared" si="97"/>
        <v>0</v>
      </c>
      <c r="H245" s="355">
        <f t="shared" si="97"/>
        <v>0</v>
      </c>
      <c r="I245" s="433" t="e">
        <f t="shared" si="65"/>
        <v>#DIV/0!</v>
      </c>
      <c r="J245" s="433">
        <f t="shared" si="92"/>
        <v>0</v>
      </c>
    </row>
    <row r="246" spans="1:10" ht="26.4" x14ac:dyDescent="0.3">
      <c r="A246" s="281">
        <v>424</v>
      </c>
      <c r="B246" s="282"/>
      <c r="C246" s="283"/>
      <c r="D246" s="60" t="s">
        <v>203</v>
      </c>
      <c r="E246" s="356">
        <f>SUM(E247)</f>
        <v>0</v>
      </c>
      <c r="F246" s="356">
        <v>4500</v>
      </c>
      <c r="G246" s="356">
        <f t="shared" si="97"/>
        <v>0</v>
      </c>
      <c r="H246" s="356">
        <f t="shared" si="97"/>
        <v>0</v>
      </c>
      <c r="I246" s="428" t="e">
        <f t="shared" si="65"/>
        <v>#DIV/0!</v>
      </c>
      <c r="J246" s="428">
        <f t="shared" si="92"/>
        <v>0</v>
      </c>
    </row>
    <row r="247" spans="1:10" s="115" customFormat="1" x14ac:dyDescent="0.3">
      <c r="A247" s="284">
        <v>4241</v>
      </c>
      <c r="B247" s="285"/>
      <c r="C247" s="286"/>
      <c r="D247" s="24" t="s">
        <v>204</v>
      </c>
      <c r="E247" s="357">
        <v>0</v>
      </c>
      <c r="F247" s="357"/>
      <c r="G247" s="357"/>
      <c r="H247" s="357">
        <v>0</v>
      </c>
      <c r="I247" s="364" t="e">
        <f t="shared" si="65"/>
        <v>#DIV/0!</v>
      </c>
      <c r="J247" s="364" t="e">
        <f t="shared" si="92"/>
        <v>#DIV/0!</v>
      </c>
    </row>
    <row r="248" spans="1:10" s="115" customFormat="1" x14ac:dyDescent="0.3">
      <c r="A248" s="519" t="s">
        <v>92</v>
      </c>
      <c r="B248" s="520"/>
      <c r="C248" s="521"/>
      <c r="D248" s="58" t="s">
        <v>96</v>
      </c>
      <c r="E248" s="343">
        <f>SUM(E249)</f>
        <v>0</v>
      </c>
      <c r="F248" s="382">
        <f>SUM(F249)</f>
        <v>1000</v>
      </c>
      <c r="G248" s="382">
        <f>SUM(G249)</f>
        <v>0</v>
      </c>
      <c r="H248" s="343">
        <f>SUM(H249)</f>
        <v>0</v>
      </c>
      <c r="I248" s="371" t="e">
        <f t="shared" ref="I248:I322" si="98">SUM(H248/E248*100)</f>
        <v>#DIV/0!</v>
      </c>
      <c r="J248" s="371">
        <f t="shared" si="92"/>
        <v>0</v>
      </c>
    </row>
    <row r="249" spans="1:10" ht="26.4" x14ac:dyDescent="0.3">
      <c r="A249" s="546" t="s">
        <v>75</v>
      </c>
      <c r="B249" s="546"/>
      <c r="C249" s="546"/>
      <c r="D249" s="302" t="s">
        <v>95</v>
      </c>
      <c r="E249" s="383">
        <f>SUM(E250+E254)</f>
        <v>0</v>
      </c>
      <c r="F249" s="383">
        <f>SUM(F250+F254)</f>
        <v>1000</v>
      </c>
      <c r="G249" s="383">
        <f>SUM(G250+G254)</f>
        <v>0</v>
      </c>
      <c r="H249" s="383">
        <f>SUM(H250+H254)</f>
        <v>0</v>
      </c>
      <c r="I249" s="432" t="e">
        <f t="shared" si="98"/>
        <v>#DIV/0!</v>
      </c>
      <c r="J249" s="432">
        <f t="shared" si="92"/>
        <v>0</v>
      </c>
    </row>
    <row r="250" spans="1:10" x14ac:dyDescent="0.3">
      <c r="A250" s="547">
        <v>3</v>
      </c>
      <c r="B250" s="547"/>
      <c r="C250" s="547"/>
      <c r="D250" s="310" t="s">
        <v>7</v>
      </c>
      <c r="E250" s="384">
        <f>SUM(E251)</f>
        <v>0</v>
      </c>
      <c r="F250" s="384">
        <f t="shared" ref="F250:H250" si="99">SUM(F251)</f>
        <v>0</v>
      </c>
      <c r="G250" s="384">
        <f t="shared" si="99"/>
        <v>0</v>
      </c>
      <c r="H250" s="384">
        <f t="shared" si="99"/>
        <v>0</v>
      </c>
      <c r="I250" s="434" t="e">
        <f t="shared" si="98"/>
        <v>#DIV/0!</v>
      </c>
      <c r="J250" s="434" t="e">
        <f t="shared" si="92"/>
        <v>#DIV/0!</v>
      </c>
    </row>
    <row r="251" spans="1:10" x14ac:dyDescent="0.3">
      <c r="A251" s="318">
        <v>32</v>
      </c>
      <c r="B251" s="319"/>
      <c r="C251" s="320"/>
      <c r="D251" s="321" t="s">
        <v>16</v>
      </c>
      <c r="E251" s="355">
        <f>SUM(H252)</f>
        <v>0</v>
      </c>
      <c r="F251" s="355">
        <f>SUM(F252)</f>
        <v>0</v>
      </c>
      <c r="G251" s="355">
        <f>SUM(G252)</f>
        <v>0</v>
      </c>
      <c r="H251" s="355">
        <f t="shared" ref="H251" si="100">SUM(K252)</f>
        <v>0</v>
      </c>
      <c r="I251" s="433" t="e">
        <f t="shared" si="98"/>
        <v>#DIV/0!</v>
      </c>
      <c r="J251" s="433" t="e">
        <f t="shared" si="92"/>
        <v>#DIV/0!</v>
      </c>
    </row>
    <row r="252" spans="1:10" x14ac:dyDescent="0.3">
      <c r="A252" s="315">
        <v>322</v>
      </c>
      <c r="B252" s="316"/>
      <c r="C252" s="317"/>
      <c r="D252" s="60" t="s">
        <v>173</v>
      </c>
      <c r="E252" s="389">
        <f>SUM(E253)</f>
        <v>0</v>
      </c>
      <c r="F252" s="389">
        <f>SUM(F253)</f>
        <v>0</v>
      </c>
      <c r="G252" s="389">
        <f t="shared" ref="G252:H252" si="101">SUM(G253)</f>
        <v>0</v>
      </c>
      <c r="H252" s="389">
        <f t="shared" si="101"/>
        <v>0</v>
      </c>
      <c r="I252" s="433" t="e">
        <f t="shared" si="98"/>
        <v>#DIV/0!</v>
      </c>
      <c r="J252" s="364" t="e">
        <f t="shared" si="92"/>
        <v>#DIV/0!</v>
      </c>
    </row>
    <row r="253" spans="1:10" s="115" customFormat="1" ht="26.4" x14ac:dyDescent="0.3">
      <c r="A253" s="312">
        <v>3221</v>
      </c>
      <c r="B253" s="313"/>
      <c r="C253" s="314"/>
      <c r="D253" s="311" t="s">
        <v>223</v>
      </c>
      <c r="E253" s="357"/>
      <c r="F253" s="357">
        <v>0</v>
      </c>
      <c r="G253" s="357"/>
      <c r="H253" s="357"/>
      <c r="I253" s="428" t="e">
        <f t="shared" si="98"/>
        <v>#DIV/0!</v>
      </c>
      <c r="J253" s="364" t="e">
        <f t="shared" si="92"/>
        <v>#DIV/0!</v>
      </c>
    </row>
    <row r="254" spans="1:10" s="115" customFormat="1" ht="26.4" x14ac:dyDescent="0.3">
      <c r="A254" s="307">
        <v>4</v>
      </c>
      <c r="B254" s="308"/>
      <c r="C254" s="309"/>
      <c r="D254" s="276" t="s">
        <v>9</v>
      </c>
      <c r="E254" s="384">
        <f>SUM(E255)</f>
        <v>0</v>
      </c>
      <c r="F254" s="384">
        <f t="shared" ref="F254:H256" si="102">SUM(F255)</f>
        <v>1000</v>
      </c>
      <c r="G254" s="384">
        <f t="shared" si="102"/>
        <v>0</v>
      </c>
      <c r="H254" s="384">
        <f t="shared" si="102"/>
        <v>0</v>
      </c>
      <c r="I254" s="434" t="e">
        <f t="shared" si="98"/>
        <v>#DIV/0!</v>
      </c>
      <c r="J254" s="434">
        <f t="shared" si="92"/>
        <v>0</v>
      </c>
    </row>
    <row r="255" spans="1:10" ht="26.4" x14ac:dyDescent="0.3">
      <c r="A255" s="334">
        <v>42</v>
      </c>
      <c r="B255" s="335"/>
      <c r="C255" s="336"/>
      <c r="D255" s="187" t="s">
        <v>23</v>
      </c>
      <c r="E255" s="355">
        <f>SUM(E256)</f>
        <v>0</v>
      </c>
      <c r="F255" s="355">
        <f t="shared" si="102"/>
        <v>1000</v>
      </c>
      <c r="G255" s="355">
        <f t="shared" si="102"/>
        <v>0</v>
      </c>
      <c r="H255" s="355">
        <f t="shared" si="102"/>
        <v>0</v>
      </c>
      <c r="I255" s="433" t="e">
        <f t="shared" si="98"/>
        <v>#DIV/0!</v>
      </c>
      <c r="J255" s="433">
        <f t="shared" si="92"/>
        <v>0</v>
      </c>
    </row>
    <row r="256" spans="1:10" s="115" customFormat="1" ht="26.4" x14ac:dyDescent="0.3">
      <c r="A256" s="548">
        <v>424</v>
      </c>
      <c r="B256" s="548"/>
      <c r="C256" s="548"/>
      <c r="D256" s="60" t="s">
        <v>203</v>
      </c>
      <c r="E256" s="356">
        <f>SUM(E257)</f>
        <v>0</v>
      </c>
      <c r="F256" s="356">
        <f t="shared" si="102"/>
        <v>1000</v>
      </c>
      <c r="G256" s="356">
        <f t="shared" si="102"/>
        <v>0</v>
      </c>
      <c r="H256" s="356">
        <f t="shared" si="102"/>
        <v>0</v>
      </c>
      <c r="I256" s="428" t="e">
        <f t="shared" si="98"/>
        <v>#DIV/0!</v>
      </c>
      <c r="J256" s="428">
        <f t="shared" si="92"/>
        <v>0</v>
      </c>
    </row>
    <row r="257" spans="1:10" x14ac:dyDescent="0.3">
      <c r="A257" s="291">
        <v>4241</v>
      </c>
      <c r="B257" s="292"/>
      <c r="C257" s="293"/>
      <c r="D257" s="300" t="s">
        <v>204</v>
      </c>
      <c r="E257" s="357">
        <v>0</v>
      </c>
      <c r="F257" s="357">
        <v>1000</v>
      </c>
      <c r="G257" s="390"/>
      <c r="H257" s="357"/>
      <c r="I257" s="364" t="e">
        <f t="shared" si="98"/>
        <v>#DIV/0!</v>
      </c>
      <c r="J257" s="364">
        <f t="shared" si="92"/>
        <v>0</v>
      </c>
    </row>
    <row r="258" spans="1:10" s="115" customFormat="1" x14ac:dyDescent="0.3">
      <c r="A258" s="549" t="s">
        <v>93</v>
      </c>
      <c r="B258" s="549"/>
      <c r="C258" s="549"/>
      <c r="D258" s="58" t="s">
        <v>98</v>
      </c>
      <c r="E258" s="343">
        <f>SUM(E259+E270+E286)</f>
        <v>4331.49</v>
      </c>
      <c r="F258" s="343">
        <f>SUM(F259+F270+F286)</f>
        <v>13968</v>
      </c>
      <c r="G258" s="343">
        <f>SUM(G259+G270+G286)</f>
        <v>0</v>
      </c>
      <c r="H258" s="343">
        <f>SUM(H259+H270+H286)</f>
        <v>4492.2700000000004</v>
      </c>
      <c r="I258" s="371">
        <f t="shared" si="98"/>
        <v>103.71188667179194</v>
      </c>
      <c r="J258" s="371">
        <f t="shared" si="92"/>
        <v>32.161154066437575</v>
      </c>
    </row>
    <row r="259" spans="1:10" ht="26.4" x14ac:dyDescent="0.3">
      <c r="A259" s="546" t="s">
        <v>99</v>
      </c>
      <c r="B259" s="546"/>
      <c r="C259" s="546"/>
      <c r="D259" s="302" t="s">
        <v>100</v>
      </c>
      <c r="E259" s="383">
        <f t="shared" ref="E259:H260" si="103">SUM(E260)</f>
        <v>2993.24</v>
      </c>
      <c r="F259" s="383">
        <f t="shared" si="103"/>
        <v>9000</v>
      </c>
      <c r="G259" s="383">
        <f t="shared" si="103"/>
        <v>0</v>
      </c>
      <c r="H259" s="383">
        <f t="shared" si="103"/>
        <v>2925.56</v>
      </c>
      <c r="I259" s="432">
        <f t="shared" si="98"/>
        <v>97.738904999265017</v>
      </c>
      <c r="J259" s="432">
        <f t="shared" si="92"/>
        <v>32.50622222222222</v>
      </c>
    </row>
    <row r="260" spans="1:10" x14ac:dyDescent="0.3">
      <c r="A260" s="550">
        <v>3</v>
      </c>
      <c r="B260" s="550"/>
      <c r="C260" s="550"/>
      <c r="D260" s="310" t="s">
        <v>7</v>
      </c>
      <c r="E260" s="384">
        <f t="shared" si="103"/>
        <v>2993.24</v>
      </c>
      <c r="F260" s="384">
        <f t="shared" si="103"/>
        <v>9000</v>
      </c>
      <c r="G260" s="384">
        <f t="shared" si="103"/>
        <v>0</v>
      </c>
      <c r="H260" s="384">
        <f>SUM(H261+H267)</f>
        <v>2925.56</v>
      </c>
      <c r="I260" s="434">
        <f t="shared" si="98"/>
        <v>97.738904999265017</v>
      </c>
      <c r="J260" s="434">
        <f t="shared" si="92"/>
        <v>32.50622222222222</v>
      </c>
    </row>
    <row r="261" spans="1:10" x14ac:dyDescent="0.3">
      <c r="A261" s="551">
        <v>32</v>
      </c>
      <c r="B261" s="551"/>
      <c r="C261" s="551"/>
      <c r="D261" s="306" t="s">
        <v>16</v>
      </c>
      <c r="E261" s="355">
        <f>SUM(E262+E265)</f>
        <v>2993.24</v>
      </c>
      <c r="F261" s="355">
        <f t="shared" ref="F261:H261" si="104">SUM(F262+F265)</f>
        <v>9000</v>
      </c>
      <c r="G261" s="355">
        <f t="shared" si="104"/>
        <v>0</v>
      </c>
      <c r="H261" s="355">
        <f t="shared" si="104"/>
        <v>2925.56</v>
      </c>
      <c r="I261" s="433">
        <f t="shared" si="98"/>
        <v>97.738904999265017</v>
      </c>
      <c r="J261" s="433">
        <f t="shared" si="92"/>
        <v>32.50622222222222</v>
      </c>
    </row>
    <row r="262" spans="1:10" x14ac:dyDescent="0.3">
      <c r="A262" s="281">
        <v>323</v>
      </c>
      <c r="B262" s="282"/>
      <c r="C262" s="283"/>
      <c r="D262" s="330" t="s">
        <v>179</v>
      </c>
      <c r="E262" s="356">
        <f>SUM(E263+E264)</f>
        <v>2321.52</v>
      </c>
      <c r="F262" s="356">
        <v>6000</v>
      </c>
      <c r="G262" s="356">
        <f t="shared" ref="G262:H262" si="105">SUM(G263+G264)</f>
        <v>0</v>
      </c>
      <c r="H262" s="356">
        <f t="shared" si="105"/>
        <v>2470.75</v>
      </c>
      <c r="I262" s="428">
        <f t="shared" si="98"/>
        <v>106.42811606189049</v>
      </c>
      <c r="J262" s="428">
        <f t="shared" si="92"/>
        <v>41.179166666666667</v>
      </c>
    </row>
    <row r="263" spans="1:10" s="115" customFormat="1" x14ac:dyDescent="0.3">
      <c r="A263" s="322">
        <v>3231</v>
      </c>
      <c r="B263" s="323"/>
      <c r="C263" s="324"/>
      <c r="D263" s="337" t="s">
        <v>226</v>
      </c>
      <c r="E263" s="357">
        <v>2321.52</v>
      </c>
      <c r="F263" s="357"/>
      <c r="G263" s="390"/>
      <c r="H263" s="357">
        <v>2470.75</v>
      </c>
      <c r="I263" s="364">
        <f t="shared" si="98"/>
        <v>106.42811606189049</v>
      </c>
      <c r="J263" s="364" t="e">
        <f t="shared" si="92"/>
        <v>#DIV/0!</v>
      </c>
    </row>
    <row r="264" spans="1:10" s="115" customFormat="1" ht="26.4" x14ac:dyDescent="0.3">
      <c r="A264" s="322">
        <v>3232</v>
      </c>
      <c r="B264" s="323"/>
      <c r="C264" s="323"/>
      <c r="D264" s="42" t="s">
        <v>180</v>
      </c>
      <c r="E264" s="373"/>
      <c r="F264" s="373"/>
      <c r="G264" s="406"/>
      <c r="H264" s="373"/>
      <c r="I264" s="364" t="e">
        <f t="shared" si="98"/>
        <v>#DIV/0!</v>
      </c>
      <c r="J264" s="364" t="e">
        <f t="shared" si="92"/>
        <v>#DIV/0!</v>
      </c>
    </row>
    <row r="265" spans="1:10" s="115" customFormat="1" ht="26.4" x14ac:dyDescent="0.3">
      <c r="A265" s="331">
        <v>329</v>
      </c>
      <c r="B265" s="332"/>
      <c r="C265" s="332"/>
      <c r="D265" s="59" t="s">
        <v>186</v>
      </c>
      <c r="E265" s="372">
        <f>SUM(E266)</f>
        <v>671.72</v>
      </c>
      <c r="F265" s="372">
        <v>3000</v>
      </c>
      <c r="G265" s="372">
        <f t="shared" ref="G265:H265" si="106">SUM(G266)</f>
        <v>0</v>
      </c>
      <c r="H265" s="372">
        <f t="shared" si="106"/>
        <v>454.81</v>
      </c>
      <c r="I265" s="428">
        <f t="shared" si="98"/>
        <v>67.708271303519325</v>
      </c>
      <c r="J265" s="428">
        <f t="shared" si="92"/>
        <v>15.160333333333334</v>
      </c>
    </row>
    <row r="266" spans="1:10" s="115" customFormat="1" ht="26.4" x14ac:dyDescent="0.3">
      <c r="A266" s="417">
        <v>3299</v>
      </c>
      <c r="B266" s="418"/>
      <c r="C266" s="419"/>
      <c r="D266" s="342" t="s">
        <v>186</v>
      </c>
      <c r="E266" s="357">
        <v>671.72</v>
      </c>
      <c r="F266" s="357"/>
      <c r="G266" s="390"/>
      <c r="H266" s="357">
        <v>454.81</v>
      </c>
      <c r="I266" s="364">
        <f t="shared" si="98"/>
        <v>67.708271303519325</v>
      </c>
      <c r="J266" s="364" t="e">
        <f t="shared" si="92"/>
        <v>#DIV/0!</v>
      </c>
    </row>
    <row r="267" spans="1:10" s="115" customFormat="1" x14ac:dyDescent="0.3">
      <c r="A267" s="318">
        <v>34</v>
      </c>
      <c r="B267" s="319"/>
      <c r="C267" s="320"/>
      <c r="D267" s="421" t="s">
        <v>49</v>
      </c>
      <c r="E267" s="355">
        <f>SUM(E268)</f>
        <v>0</v>
      </c>
      <c r="F267" s="355">
        <f t="shared" ref="F267:H267" si="107">SUM(F268)</f>
        <v>0</v>
      </c>
      <c r="G267" s="355">
        <f t="shared" si="107"/>
        <v>0</v>
      </c>
      <c r="H267" s="355">
        <f t="shared" si="107"/>
        <v>0</v>
      </c>
      <c r="I267" s="364" t="e">
        <f t="shared" si="98"/>
        <v>#DIV/0!</v>
      </c>
      <c r="J267" s="433" t="e">
        <f t="shared" si="92"/>
        <v>#DIV/0!</v>
      </c>
    </row>
    <row r="268" spans="1:10" s="115" customFormat="1" x14ac:dyDescent="0.3">
      <c r="A268" s="315">
        <v>343</v>
      </c>
      <c r="B268" s="316"/>
      <c r="C268" s="317"/>
      <c r="D268" s="420" t="s">
        <v>210</v>
      </c>
      <c r="E268" s="356">
        <f>SUM(E269)</f>
        <v>0</v>
      </c>
      <c r="F268" s="356">
        <f t="shared" ref="F268:H268" si="108">SUM(F269)</f>
        <v>0</v>
      </c>
      <c r="G268" s="356">
        <f t="shared" si="108"/>
        <v>0</v>
      </c>
      <c r="H268" s="356">
        <f t="shared" si="108"/>
        <v>0</v>
      </c>
      <c r="I268" s="364" t="e">
        <f t="shared" si="98"/>
        <v>#DIV/0!</v>
      </c>
      <c r="J268" s="428" t="e">
        <f t="shared" si="92"/>
        <v>#DIV/0!</v>
      </c>
    </row>
    <row r="269" spans="1:10" s="115" customFormat="1" x14ac:dyDescent="0.3">
      <c r="A269" s="291">
        <v>3433</v>
      </c>
      <c r="B269" s="292"/>
      <c r="C269" s="293"/>
      <c r="D269" s="342" t="s">
        <v>194</v>
      </c>
      <c r="E269" s="357"/>
      <c r="F269" s="357"/>
      <c r="G269" s="390"/>
      <c r="H269" s="357">
        <v>0</v>
      </c>
      <c r="I269" s="364" t="e">
        <f t="shared" si="98"/>
        <v>#DIV/0!</v>
      </c>
      <c r="J269" s="364" t="e">
        <f t="shared" si="92"/>
        <v>#DIV/0!</v>
      </c>
    </row>
    <row r="270" spans="1:10" s="115" customFormat="1" x14ac:dyDescent="0.3">
      <c r="A270" s="552" t="s">
        <v>101</v>
      </c>
      <c r="B270" s="552"/>
      <c r="C270" s="552"/>
      <c r="D270" s="302" t="s">
        <v>102</v>
      </c>
      <c r="E270" s="383">
        <f>SUM(E271+E280)</f>
        <v>13.25</v>
      </c>
      <c r="F270" s="383">
        <f>SUM(F271+F280)</f>
        <v>4135</v>
      </c>
      <c r="G270" s="383">
        <f t="shared" ref="G270:H270" si="109">SUM(G271+G280)</f>
        <v>0</v>
      </c>
      <c r="H270" s="383">
        <f t="shared" si="109"/>
        <v>1432.78</v>
      </c>
      <c r="I270" s="432">
        <f t="shared" si="98"/>
        <v>10813.433962264151</v>
      </c>
      <c r="J270" s="432">
        <f t="shared" si="92"/>
        <v>34.650060459492138</v>
      </c>
    </row>
    <row r="271" spans="1:10" x14ac:dyDescent="0.3">
      <c r="A271" s="307">
        <v>3</v>
      </c>
      <c r="B271" s="308"/>
      <c r="C271" s="309"/>
      <c r="D271" s="276" t="s">
        <v>7</v>
      </c>
      <c r="E271" s="384">
        <f>SUM(E272)</f>
        <v>13.25</v>
      </c>
      <c r="F271" s="384">
        <f t="shared" ref="F271:H271" si="110">SUM(F272)</f>
        <v>700</v>
      </c>
      <c r="G271" s="384">
        <f t="shared" si="110"/>
        <v>0</v>
      </c>
      <c r="H271" s="384">
        <f t="shared" si="110"/>
        <v>0</v>
      </c>
      <c r="I271" s="434">
        <f t="shared" si="98"/>
        <v>0</v>
      </c>
      <c r="J271" s="434">
        <f t="shared" si="92"/>
        <v>0</v>
      </c>
    </row>
    <row r="272" spans="1:10" x14ac:dyDescent="0.3">
      <c r="A272" s="303">
        <v>32</v>
      </c>
      <c r="B272" s="304"/>
      <c r="C272" s="305"/>
      <c r="D272" s="321" t="s">
        <v>16</v>
      </c>
      <c r="E272" s="355">
        <f>SUM(E273+E275+E278)</f>
        <v>13.25</v>
      </c>
      <c r="F272" s="355">
        <f t="shared" ref="F272:H272" si="111">SUM(F273+F275+F278)</f>
        <v>700</v>
      </c>
      <c r="G272" s="355">
        <f t="shared" si="111"/>
        <v>0</v>
      </c>
      <c r="H272" s="355">
        <f t="shared" si="111"/>
        <v>0</v>
      </c>
      <c r="I272" s="433">
        <f t="shared" si="98"/>
        <v>0</v>
      </c>
      <c r="J272" s="433">
        <f t="shared" si="92"/>
        <v>0</v>
      </c>
    </row>
    <row r="273" spans="1:12" s="115" customFormat="1" x14ac:dyDescent="0.3">
      <c r="A273" s="281">
        <v>321</v>
      </c>
      <c r="B273" s="282"/>
      <c r="C273" s="283"/>
      <c r="D273" s="330" t="s">
        <v>169</v>
      </c>
      <c r="E273" s="356">
        <f>SUM(E274)</f>
        <v>13.25</v>
      </c>
      <c r="F273" s="356">
        <v>0</v>
      </c>
      <c r="G273" s="356">
        <f t="shared" ref="G273:H273" si="112">SUM(G274)</f>
        <v>0</v>
      </c>
      <c r="H273" s="356">
        <f t="shared" si="112"/>
        <v>0</v>
      </c>
      <c r="I273" s="428">
        <f t="shared" si="98"/>
        <v>0</v>
      </c>
      <c r="J273" s="428" t="e">
        <f t="shared" si="92"/>
        <v>#DIV/0!</v>
      </c>
    </row>
    <row r="274" spans="1:12" x14ac:dyDescent="0.3">
      <c r="A274" s="322">
        <v>3211</v>
      </c>
      <c r="B274" s="323"/>
      <c r="C274" s="324"/>
      <c r="D274" s="311" t="s">
        <v>170</v>
      </c>
      <c r="E274" s="357">
        <v>13.25</v>
      </c>
      <c r="F274" s="357"/>
      <c r="G274" s="390"/>
      <c r="H274" s="357"/>
      <c r="I274" s="364">
        <f t="shared" si="98"/>
        <v>0</v>
      </c>
      <c r="J274" s="364" t="e">
        <f t="shared" si="92"/>
        <v>#DIV/0!</v>
      </c>
      <c r="K274" s="91"/>
    </row>
    <row r="275" spans="1:12" s="115" customFormat="1" x14ac:dyDescent="0.3">
      <c r="A275" s="331">
        <v>322</v>
      </c>
      <c r="B275" s="332"/>
      <c r="C275" s="333"/>
      <c r="D275" s="330" t="s">
        <v>173</v>
      </c>
      <c r="E275" s="356">
        <f>SUM(E276+E277)</f>
        <v>0</v>
      </c>
      <c r="F275" s="356">
        <v>700</v>
      </c>
      <c r="G275" s="356">
        <f t="shared" ref="G275:H275" si="113">SUM(G276+G277)</f>
        <v>0</v>
      </c>
      <c r="H275" s="356">
        <f t="shared" si="113"/>
        <v>0</v>
      </c>
      <c r="I275" s="428" t="e">
        <f t="shared" si="98"/>
        <v>#DIV/0!</v>
      </c>
      <c r="J275" s="428">
        <f t="shared" si="92"/>
        <v>0</v>
      </c>
    </row>
    <row r="276" spans="1:12" s="115" customFormat="1" ht="26.4" x14ac:dyDescent="0.3">
      <c r="A276" s="322">
        <v>3221</v>
      </c>
      <c r="B276" s="323"/>
      <c r="C276" s="324"/>
      <c r="D276" s="311" t="s">
        <v>223</v>
      </c>
      <c r="E276" s="357"/>
      <c r="F276" s="357"/>
      <c r="G276" s="390"/>
      <c r="H276" s="357"/>
      <c r="I276" s="364" t="e">
        <f t="shared" si="98"/>
        <v>#DIV/0!</v>
      </c>
      <c r="J276" s="364" t="e">
        <f t="shared" si="92"/>
        <v>#DIV/0!</v>
      </c>
    </row>
    <row r="277" spans="1:12" s="115" customFormat="1" x14ac:dyDescent="0.3">
      <c r="A277" s="322">
        <v>3225</v>
      </c>
      <c r="B277" s="323"/>
      <c r="C277" s="324"/>
      <c r="D277" s="311" t="s">
        <v>224</v>
      </c>
      <c r="E277" s="357"/>
      <c r="F277" s="357"/>
      <c r="G277" s="390"/>
      <c r="H277" s="357"/>
      <c r="I277" s="364" t="e">
        <f t="shared" si="98"/>
        <v>#DIV/0!</v>
      </c>
      <c r="J277" s="364" t="e">
        <f t="shared" si="92"/>
        <v>#DIV/0!</v>
      </c>
    </row>
    <row r="278" spans="1:12" s="115" customFormat="1" x14ac:dyDescent="0.3">
      <c r="A278" s="331">
        <v>323</v>
      </c>
      <c r="B278" s="332"/>
      <c r="C278" s="333"/>
      <c r="D278" s="330" t="s">
        <v>179</v>
      </c>
      <c r="E278" s="356">
        <f>SUM(E279)</f>
        <v>0</v>
      </c>
      <c r="F278" s="356">
        <v>0</v>
      </c>
      <c r="G278" s="356">
        <f t="shared" ref="G278:H278" si="114">SUM(G279)</f>
        <v>0</v>
      </c>
      <c r="H278" s="356">
        <f t="shared" si="114"/>
        <v>0</v>
      </c>
      <c r="I278" s="428" t="e">
        <f t="shared" si="98"/>
        <v>#DIV/0!</v>
      </c>
      <c r="J278" s="428" t="e">
        <f t="shared" si="92"/>
        <v>#DIV/0!</v>
      </c>
      <c r="L278" s="91"/>
    </row>
    <row r="279" spans="1:12" s="115" customFormat="1" x14ac:dyDescent="0.3">
      <c r="A279" s="322">
        <v>3239</v>
      </c>
      <c r="B279" s="323"/>
      <c r="C279" s="324"/>
      <c r="D279" s="311" t="s">
        <v>185</v>
      </c>
      <c r="E279" s="357"/>
      <c r="F279" s="357"/>
      <c r="G279" s="390"/>
      <c r="H279" s="357"/>
      <c r="I279" s="364" t="e">
        <f t="shared" si="98"/>
        <v>#DIV/0!</v>
      </c>
      <c r="J279" s="364" t="e">
        <f t="shared" si="92"/>
        <v>#DIV/0!</v>
      </c>
    </row>
    <row r="280" spans="1:12" s="115" customFormat="1" ht="26.4" x14ac:dyDescent="0.3">
      <c r="A280" s="553">
        <v>4</v>
      </c>
      <c r="B280" s="553"/>
      <c r="C280" s="553"/>
      <c r="D280" s="310" t="s">
        <v>9</v>
      </c>
      <c r="E280" s="384">
        <f>SUM(E281)</f>
        <v>0</v>
      </c>
      <c r="F280" s="384">
        <f t="shared" ref="F280:H280" si="115">SUM(F281)</f>
        <v>3435</v>
      </c>
      <c r="G280" s="384">
        <f t="shared" si="115"/>
        <v>0</v>
      </c>
      <c r="H280" s="384">
        <f t="shared" si="115"/>
        <v>1432.78</v>
      </c>
      <c r="I280" s="434" t="e">
        <f t="shared" si="98"/>
        <v>#DIV/0!</v>
      </c>
      <c r="J280" s="434">
        <f t="shared" si="92"/>
        <v>41.71120815138282</v>
      </c>
    </row>
    <row r="281" spans="1:12" ht="26.4" x14ac:dyDescent="0.3">
      <c r="A281" s="551">
        <v>42</v>
      </c>
      <c r="B281" s="551"/>
      <c r="C281" s="551"/>
      <c r="D281" s="187" t="s">
        <v>23</v>
      </c>
      <c r="E281" s="355">
        <f>SUM(E282+E284)</f>
        <v>0</v>
      </c>
      <c r="F281" s="355">
        <f t="shared" ref="F281:H281" si="116">SUM(F282+F284)</f>
        <v>3435</v>
      </c>
      <c r="G281" s="355">
        <f t="shared" si="116"/>
        <v>0</v>
      </c>
      <c r="H281" s="355">
        <f t="shared" si="116"/>
        <v>1432.78</v>
      </c>
      <c r="I281" s="433" t="e">
        <f t="shared" si="98"/>
        <v>#DIV/0!</v>
      </c>
      <c r="J281" s="433">
        <f t="shared" si="92"/>
        <v>41.71120815138282</v>
      </c>
    </row>
    <row r="282" spans="1:12" x14ac:dyDescent="0.3">
      <c r="A282" s="281">
        <v>422</v>
      </c>
      <c r="B282" s="282"/>
      <c r="C282" s="283"/>
      <c r="D282" s="301" t="s">
        <v>233</v>
      </c>
      <c r="E282" s="356">
        <f>SUM(E283)</f>
        <v>0</v>
      </c>
      <c r="F282" s="356">
        <v>2000</v>
      </c>
      <c r="G282" s="356">
        <f>SUM(G283)</f>
        <v>0</v>
      </c>
      <c r="H282" s="356">
        <f>SUM(H283)</f>
        <v>0</v>
      </c>
      <c r="I282" s="428" t="e">
        <f t="shared" si="98"/>
        <v>#DIV/0!</v>
      </c>
      <c r="J282" s="428">
        <f t="shared" si="92"/>
        <v>0</v>
      </c>
    </row>
    <row r="283" spans="1:12" s="115" customFormat="1" x14ac:dyDescent="0.3">
      <c r="A283" s="291">
        <v>4221</v>
      </c>
      <c r="B283" s="292"/>
      <c r="C283" s="293"/>
      <c r="D283" s="300" t="s">
        <v>225</v>
      </c>
      <c r="E283" s="357">
        <v>0</v>
      </c>
      <c r="F283" s="357"/>
      <c r="G283" s="390"/>
      <c r="H283" s="357"/>
      <c r="I283" s="364" t="e">
        <f t="shared" si="98"/>
        <v>#DIV/0!</v>
      </c>
      <c r="J283" s="364" t="e">
        <f t="shared" si="92"/>
        <v>#DIV/0!</v>
      </c>
    </row>
    <row r="284" spans="1:12" s="115" customFormat="1" ht="26.4" x14ac:dyDescent="0.3">
      <c r="A284" s="281">
        <v>424</v>
      </c>
      <c r="B284" s="282"/>
      <c r="C284" s="283"/>
      <c r="D284" s="301" t="s">
        <v>203</v>
      </c>
      <c r="E284" s="356">
        <f>SUM(E285)</f>
        <v>0</v>
      </c>
      <c r="F284" s="356">
        <f t="shared" ref="F284:G284" si="117">SUM(F285)</f>
        <v>1435</v>
      </c>
      <c r="G284" s="356">
        <f t="shared" si="117"/>
        <v>0</v>
      </c>
      <c r="H284" s="356">
        <f>SUM(H285)</f>
        <v>1432.78</v>
      </c>
      <c r="I284" s="364" t="e">
        <f t="shared" si="98"/>
        <v>#DIV/0!</v>
      </c>
      <c r="J284" s="428">
        <f t="shared" si="92"/>
        <v>99.845296167247383</v>
      </c>
    </row>
    <row r="285" spans="1:12" s="115" customFormat="1" x14ac:dyDescent="0.3">
      <c r="A285" s="291">
        <v>4241</v>
      </c>
      <c r="B285" s="292"/>
      <c r="C285" s="293"/>
      <c r="D285" s="300" t="s">
        <v>204</v>
      </c>
      <c r="E285" s="357">
        <v>0</v>
      </c>
      <c r="F285" s="357">
        <v>1435</v>
      </c>
      <c r="G285" s="390"/>
      <c r="H285" s="357">
        <v>1432.78</v>
      </c>
      <c r="I285" s="364" t="e">
        <f t="shared" si="98"/>
        <v>#DIV/0!</v>
      </c>
      <c r="J285" s="364">
        <f t="shared" si="92"/>
        <v>99.845296167247383</v>
      </c>
      <c r="L285" s="91"/>
    </row>
    <row r="286" spans="1:12" s="115" customFormat="1" ht="26.4" x14ac:dyDescent="0.3">
      <c r="A286" s="552" t="s">
        <v>241</v>
      </c>
      <c r="B286" s="552"/>
      <c r="C286" s="552"/>
      <c r="D286" s="302" t="s">
        <v>242</v>
      </c>
      <c r="E286" s="383">
        <f>SUM(E287+E299)</f>
        <v>1325</v>
      </c>
      <c r="F286" s="383">
        <f>SUM(F287+F299)</f>
        <v>833</v>
      </c>
      <c r="G286" s="383">
        <f>SUM(G287+G299)</f>
        <v>0</v>
      </c>
      <c r="H286" s="383">
        <f>SUM(H287+H299)</f>
        <v>133.93</v>
      </c>
      <c r="I286" s="432">
        <f t="shared" si="98"/>
        <v>10.107924528301886</v>
      </c>
      <c r="J286" s="432">
        <f t="shared" si="92"/>
        <v>16.078031212484994</v>
      </c>
    </row>
    <row r="287" spans="1:12" s="115" customFormat="1" x14ac:dyDescent="0.3">
      <c r="A287" s="307">
        <v>3</v>
      </c>
      <c r="B287" s="308"/>
      <c r="C287" s="309"/>
      <c r="D287" s="276" t="s">
        <v>7</v>
      </c>
      <c r="E287" s="384">
        <f>SUM(E288+E296)</f>
        <v>75</v>
      </c>
      <c r="F287" s="384">
        <f t="shared" ref="F287:G287" si="118">SUM(F288)</f>
        <v>699</v>
      </c>
      <c r="G287" s="384">
        <f t="shared" si="118"/>
        <v>0</v>
      </c>
      <c r="H287" s="384">
        <f>SUM(H288+H296)</f>
        <v>0</v>
      </c>
      <c r="I287" s="434">
        <f t="shared" si="98"/>
        <v>0</v>
      </c>
      <c r="J287" s="434">
        <f t="shared" si="92"/>
        <v>0</v>
      </c>
    </row>
    <row r="288" spans="1:12" s="115" customFormat="1" x14ac:dyDescent="0.3">
      <c r="A288" s="303">
        <v>32</v>
      </c>
      <c r="B288" s="304"/>
      <c r="C288" s="305"/>
      <c r="D288" s="321" t="s">
        <v>16</v>
      </c>
      <c r="E288" s="355">
        <f>SUM(E289+E291+E294)</f>
        <v>75</v>
      </c>
      <c r="F288" s="355">
        <f t="shared" ref="F288:H288" si="119">SUM(F289+F291+F294)</f>
        <v>699</v>
      </c>
      <c r="G288" s="355">
        <f t="shared" si="119"/>
        <v>0</v>
      </c>
      <c r="H288" s="355">
        <f t="shared" si="119"/>
        <v>0</v>
      </c>
      <c r="I288" s="433">
        <f t="shared" si="98"/>
        <v>0</v>
      </c>
      <c r="J288" s="433">
        <f t="shared" si="92"/>
        <v>0</v>
      </c>
    </row>
    <row r="289" spans="1:11" s="115" customFormat="1" x14ac:dyDescent="0.3">
      <c r="A289" s="281">
        <v>321</v>
      </c>
      <c r="B289" s="282"/>
      <c r="C289" s="283"/>
      <c r="D289" s="330" t="s">
        <v>169</v>
      </c>
      <c r="E289" s="356">
        <f>SUM(E290)</f>
        <v>0</v>
      </c>
      <c r="F289" s="356">
        <f t="shared" ref="F289:H289" si="120">SUM(F290)</f>
        <v>0</v>
      </c>
      <c r="G289" s="356">
        <f t="shared" si="120"/>
        <v>0</v>
      </c>
      <c r="H289" s="356">
        <f t="shared" si="120"/>
        <v>0</v>
      </c>
      <c r="I289" s="428" t="e">
        <f t="shared" si="98"/>
        <v>#DIV/0!</v>
      </c>
      <c r="J289" s="428" t="e">
        <f t="shared" si="92"/>
        <v>#DIV/0!</v>
      </c>
    </row>
    <row r="290" spans="1:11" s="115" customFormat="1" x14ac:dyDescent="0.3">
      <c r="A290" s="322">
        <v>3211</v>
      </c>
      <c r="B290" s="323"/>
      <c r="C290" s="324"/>
      <c r="D290" s="311" t="s">
        <v>170</v>
      </c>
      <c r="E290" s="357"/>
      <c r="F290" s="357"/>
      <c r="G290" s="390"/>
      <c r="H290" s="357"/>
      <c r="I290" s="364" t="e">
        <f t="shared" si="98"/>
        <v>#DIV/0!</v>
      </c>
      <c r="J290" s="364" t="e">
        <f t="shared" ref="J290:J360" si="121">SUM(H290/F290*100)</f>
        <v>#DIV/0!</v>
      </c>
    </row>
    <row r="291" spans="1:11" x14ac:dyDescent="0.3">
      <c r="A291" s="331">
        <v>322</v>
      </c>
      <c r="B291" s="332"/>
      <c r="C291" s="333"/>
      <c r="D291" s="330" t="s">
        <v>173</v>
      </c>
      <c r="E291" s="356">
        <f>SUM(E292+E293)</f>
        <v>75</v>
      </c>
      <c r="F291" s="356">
        <v>699</v>
      </c>
      <c r="G291" s="356">
        <f t="shared" ref="G291:H291" si="122">SUM(G292+G293)</f>
        <v>0</v>
      </c>
      <c r="H291" s="356">
        <f t="shared" si="122"/>
        <v>0</v>
      </c>
      <c r="I291" s="428">
        <f t="shared" si="98"/>
        <v>0</v>
      </c>
      <c r="J291" s="428">
        <f t="shared" si="121"/>
        <v>0</v>
      </c>
    </row>
    <row r="292" spans="1:11" ht="26.4" x14ac:dyDescent="0.3">
      <c r="A292" s="322">
        <v>3221</v>
      </c>
      <c r="B292" s="323"/>
      <c r="C292" s="324"/>
      <c r="D292" s="311" t="s">
        <v>223</v>
      </c>
      <c r="E292" s="357"/>
      <c r="F292" s="357"/>
      <c r="G292" s="390"/>
      <c r="H292" s="357"/>
      <c r="I292" s="364" t="e">
        <f t="shared" si="98"/>
        <v>#DIV/0!</v>
      </c>
      <c r="J292" s="364" t="e">
        <f t="shared" si="121"/>
        <v>#DIV/0!</v>
      </c>
    </row>
    <row r="293" spans="1:11" x14ac:dyDescent="0.3">
      <c r="A293" s="322">
        <v>3225</v>
      </c>
      <c r="B293" s="323"/>
      <c r="C293" s="324"/>
      <c r="D293" s="311" t="s">
        <v>224</v>
      </c>
      <c r="E293" s="357">
        <v>75</v>
      </c>
      <c r="F293" s="357"/>
      <c r="G293" s="390"/>
      <c r="H293" s="357"/>
      <c r="I293" s="364">
        <f t="shared" si="98"/>
        <v>0</v>
      </c>
      <c r="J293" s="364" t="e">
        <f t="shared" si="121"/>
        <v>#DIV/0!</v>
      </c>
    </row>
    <row r="294" spans="1:11" x14ac:dyDescent="0.3">
      <c r="A294" s="331">
        <v>323</v>
      </c>
      <c r="B294" s="332"/>
      <c r="C294" s="333"/>
      <c r="D294" s="330" t="s">
        <v>179</v>
      </c>
      <c r="E294" s="350">
        <f>SUM(E295)</f>
        <v>0</v>
      </c>
      <c r="F294" s="350">
        <f t="shared" ref="F294:H294" si="123">SUM(F295)</f>
        <v>0</v>
      </c>
      <c r="G294" s="350">
        <f t="shared" si="123"/>
        <v>0</v>
      </c>
      <c r="H294" s="350">
        <f t="shared" si="123"/>
        <v>0</v>
      </c>
      <c r="I294" s="428" t="e">
        <f>SUM(H294/F294*100)</f>
        <v>#DIV/0!</v>
      </c>
      <c r="J294" s="428" t="e">
        <f t="shared" si="121"/>
        <v>#DIV/0!</v>
      </c>
    </row>
    <row r="295" spans="1:11" x14ac:dyDescent="0.3">
      <c r="A295" s="322">
        <v>3239</v>
      </c>
      <c r="B295" s="323"/>
      <c r="C295" s="324"/>
      <c r="D295" s="311" t="s">
        <v>185</v>
      </c>
      <c r="E295" s="357"/>
      <c r="F295" s="357"/>
      <c r="G295" s="390"/>
      <c r="H295" s="357"/>
      <c r="I295" s="364" t="e">
        <f t="shared" si="98"/>
        <v>#DIV/0!</v>
      </c>
      <c r="J295" s="364" t="e">
        <f t="shared" si="121"/>
        <v>#DIV/0!</v>
      </c>
    </row>
    <row r="296" spans="1:11" s="115" customFormat="1" x14ac:dyDescent="0.3">
      <c r="A296" s="334">
        <v>34</v>
      </c>
      <c r="B296" s="335"/>
      <c r="C296" s="336"/>
      <c r="D296" s="321" t="s">
        <v>49</v>
      </c>
      <c r="E296" s="355">
        <f>SUM(E297)</f>
        <v>0</v>
      </c>
      <c r="F296" s="355">
        <f t="shared" ref="F296:H297" si="124">SUM(F297)</f>
        <v>0</v>
      </c>
      <c r="G296" s="355">
        <f t="shared" si="124"/>
        <v>0</v>
      </c>
      <c r="H296" s="355">
        <f t="shared" si="124"/>
        <v>0</v>
      </c>
      <c r="I296" s="364" t="e">
        <f t="shared" si="98"/>
        <v>#DIV/0!</v>
      </c>
      <c r="J296" s="433" t="e">
        <f t="shared" si="121"/>
        <v>#DIV/0!</v>
      </c>
    </row>
    <row r="297" spans="1:11" s="115" customFormat="1" x14ac:dyDescent="0.3">
      <c r="A297" s="331">
        <v>343</v>
      </c>
      <c r="B297" s="332"/>
      <c r="C297" s="333"/>
      <c r="D297" s="330" t="s">
        <v>210</v>
      </c>
      <c r="E297" s="356">
        <f>SUM(E298)</f>
        <v>0</v>
      </c>
      <c r="F297" s="356">
        <f t="shared" si="124"/>
        <v>0</v>
      </c>
      <c r="G297" s="356">
        <f t="shared" si="124"/>
        <v>0</v>
      </c>
      <c r="H297" s="356">
        <f t="shared" si="124"/>
        <v>0</v>
      </c>
      <c r="I297" s="364" t="e">
        <f t="shared" si="98"/>
        <v>#DIV/0!</v>
      </c>
      <c r="J297" s="428" t="e">
        <f t="shared" si="121"/>
        <v>#DIV/0!</v>
      </c>
    </row>
    <row r="298" spans="1:11" s="115" customFormat="1" x14ac:dyDescent="0.3">
      <c r="A298" s="322">
        <v>3433</v>
      </c>
      <c r="B298" s="323"/>
      <c r="C298" s="324"/>
      <c r="D298" s="311" t="s">
        <v>194</v>
      </c>
      <c r="E298" s="357"/>
      <c r="F298" s="357"/>
      <c r="G298" s="390"/>
      <c r="H298" s="357"/>
      <c r="I298" s="364" t="e">
        <f t="shared" si="98"/>
        <v>#DIV/0!</v>
      </c>
      <c r="J298" s="364" t="e">
        <f t="shared" si="121"/>
        <v>#DIV/0!</v>
      </c>
      <c r="K298" s="91"/>
    </row>
    <row r="299" spans="1:11" ht="26.4" x14ac:dyDescent="0.3">
      <c r="A299" s="553">
        <v>4</v>
      </c>
      <c r="B299" s="553"/>
      <c r="C299" s="553"/>
      <c r="D299" s="310" t="s">
        <v>9</v>
      </c>
      <c r="E299" s="384">
        <f>SUM(E300)</f>
        <v>1250</v>
      </c>
      <c r="F299" s="384">
        <f t="shared" ref="F299:H299" si="125">SUM(F300)</f>
        <v>134</v>
      </c>
      <c r="G299" s="384">
        <f t="shared" si="125"/>
        <v>0</v>
      </c>
      <c r="H299" s="384">
        <f t="shared" si="125"/>
        <v>133.93</v>
      </c>
      <c r="I299" s="434">
        <f>SUM(H299/E299*H281125)</f>
        <v>0</v>
      </c>
      <c r="J299" s="434">
        <f t="shared" si="121"/>
        <v>99.947761194029866</v>
      </c>
    </row>
    <row r="300" spans="1:11" ht="26.4" x14ac:dyDescent="0.3">
      <c r="A300" s="551">
        <v>42</v>
      </c>
      <c r="B300" s="551"/>
      <c r="C300" s="551"/>
      <c r="D300" s="187" t="s">
        <v>23</v>
      </c>
      <c r="E300" s="355">
        <f>SUM(E301+E303)</f>
        <v>1250</v>
      </c>
      <c r="F300" s="355">
        <f>SUM(F301+F303)</f>
        <v>134</v>
      </c>
      <c r="G300" s="355">
        <f>SUM(G301+G303)</f>
        <v>0</v>
      </c>
      <c r="H300" s="355">
        <f>SUM(H301+H303)</f>
        <v>133.93</v>
      </c>
      <c r="I300" s="433">
        <f t="shared" si="98"/>
        <v>10.714399999999999</v>
      </c>
      <c r="J300" s="433">
        <f t="shared" si="121"/>
        <v>99.947761194029866</v>
      </c>
    </row>
    <row r="301" spans="1:11" x14ac:dyDescent="0.3">
      <c r="A301" s="281">
        <v>422</v>
      </c>
      <c r="B301" s="282"/>
      <c r="C301" s="283"/>
      <c r="D301" s="301" t="s">
        <v>233</v>
      </c>
      <c r="E301" s="356">
        <f>SUM(E302)</f>
        <v>1250</v>
      </c>
      <c r="F301" s="356">
        <v>0</v>
      </c>
      <c r="G301" s="356">
        <f>SUM(G302)</f>
        <v>0</v>
      </c>
      <c r="H301" s="356">
        <f>SUM(H302)</f>
        <v>0</v>
      </c>
      <c r="I301" s="364">
        <f t="shared" si="98"/>
        <v>0</v>
      </c>
      <c r="J301" s="364" t="e">
        <f t="shared" si="121"/>
        <v>#DIV/0!</v>
      </c>
    </row>
    <row r="302" spans="1:11" x14ac:dyDescent="0.3">
      <c r="A302" s="291">
        <v>4221</v>
      </c>
      <c r="B302" s="292"/>
      <c r="C302" s="293"/>
      <c r="D302" s="300" t="s">
        <v>225</v>
      </c>
      <c r="E302" s="357">
        <v>1250</v>
      </c>
      <c r="F302" s="357"/>
      <c r="G302" s="390"/>
      <c r="H302" s="357"/>
      <c r="I302" s="364">
        <f t="shared" si="98"/>
        <v>0</v>
      </c>
      <c r="J302" s="364" t="e">
        <f t="shared" si="121"/>
        <v>#DIV/0!</v>
      </c>
      <c r="K302" s="91"/>
    </row>
    <row r="303" spans="1:11" s="115" customFormat="1" ht="26.4" x14ac:dyDescent="0.3">
      <c r="A303" s="281">
        <v>424</v>
      </c>
      <c r="B303" s="282"/>
      <c r="C303" s="283"/>
      <c r="D303" s="301" t="s">
        <v>203</v>
      </c>
      <c r="E303" s="356">
        <f>SUM(E304)</f>
        <v>0</v>
      </c>
      <c r="F303" s="356">
        <v>134</v>
      </c>
      <c r="G303" s="356">
        <f t="shared" ref="G303:H303" si="126">SUM(G304)</f>
        <v>0</v>
      </c>
      <c r="H303" s="356">
        <f t="shared" si="126"/>
        <v>133.93</v>
      </c>
      <c r="I303" s="364" t="e">
        <f t="shared" si="98"/>
        <v>#DIV/0!</v>
      </c>
      <c r="J303" s="428">
        <f t="shared" ref="J303:J304" si="127">SUM(H303/F303*100)</f>
        <v>99.947761194029866</v>
      </c>
      <c r="K303" s="91"/>
    </row>
    <row r="304" spans="1:11" s="115" customFormat="1" x14ac:dyDescent="0.3">
      <c r="A304" s="291">
        <v>4241</v>
      </c>
      <c r="B304" s="292"/>
      <c r="C304" s="293"/>
      <c r="D304" s="300" t="s">
        <v>204</v>
      </c>
      <c r="E304" s="357">
        <v>0</v>
      </c>
      <c r="F304" s="357"/>
      <c r="G304" s="390"/>
      <c r="H304" s="357">
        <v>133.93</v>
      </c>
      <c r="I304" s="364" t="e">
        <f t="shared" si="98"/>
        <v>#DIV/0!</v>
      </c>
      <c r="J304" s="364" t="e">
        <f t="shared" si="127"/>
        <v>#DIV/0!</v>
      </c>
      <c r="K304" s="91"/>
    </row>
    <row r="305" spans="1:12" ht="26.4" x14ac:dyDescent="0.3">
      <c r="A305" s="549" t="s">
        <v>94</v>
      </c>
      <c r="B305" s="549"/>
      <c r="C305" s="549"/>
      <c r="D305" s="58" t="s">
        <v>103</v>
      </c>
      <c r="E305" s="382">
        <f>SUM(E306+E319)</f>
        <v>13.66</v>
      </c>
      <c r="F305" s="382">
        <f t="shared" ref="F305:H305" si="128">SUM(F306+F319)</f>
        <v>139</v>
      </c>
      <c r="G305" s="382">
        <f t="shared" si="128"/>
        <v>0</v>
      </c>
      <c r="H305" s="382">
        <f t="shared" si="128"/>
        <v>34.120000000000005</v>
      </c>
      <c r="I305" s="371">
        <f t="shared" si="98"/>
        <v>249.78038067349928</v>
      </c>
      <c r="J305" s="371">
        <f t="shared" si="121"/>
        <v>24.546762589928061</v>
      </c>
    </row>
    <row r="306" spans="1:12" ht="26.4" x14ac:dyDescent="0.3">
      <c r="A306" s="546" t="s">
        <v>104</v>
      </c>
      <c r="B306" s="546"/>
      <c r="C306" s="546"/>
      <c r="D306" s="302" t="s">
        <v>105</v>
      </c>
      <c r="E306" s="383">
        <f>SUM(E307)</f>
        <v>0</v>
      </c>
      <c r="F306" s="383">
        <f t="shared" ref="F306:H306" si="129">SUM(F307)</f>
        <v>100</v>
      </c>
      <c r="G306" s="383">
        <f t="shared" si="129"/>
        <v>0</v>
      </c>
      <c r="H306" s="383">
        <f t="shared" si="129"/>
        <v>0</v>
      </c>
      <c r="I306" s="432" t="e">
        <f t="shared" si="98"/>
        <v>#DIV/0!</v>
      </c>
      <c r="J306" s="432">
        <f t="shared" si="121"/>
        <v>0</v>
      </c>
      <c r="L306" s="91"/>
    </row>
    <row r="307" spans="1:12" x14ac:dyDescent="0.3">
      <c r="A307" s="307">
        <v>3</v>
      </c>
      <c r="B307" s="308"/>
      <c r="C307" s="309"/>
      <c r="D307" s="276" t="s">
        <v>7</v>
      </c>
      <c r="E307" s="384">
        <f>SUM(E308+E316)</f>
        <v>0</v>
      </c>
      <c r="F307" s="384">
        <f t="shared" ref="F307:H307" si="130">SUM(F308+F316)</f>
        <v>100</v>
      </c>
      <c r="G307" s="384">
        <f t="shared" si="130"/>
        <v>0</v>
      </c>
      <c r="H307" s="384">
        <f t="shared" si="130"/>
        <v>0</v>
      </c>
      <c r="I307" s="434" t="e">
        <f t="shared" si="98"/>
        <v>#DIV/0!</v>
      </c>
      <c r="J307" s="434">
        <f t="shared" si="121"/>
        <v>0</v>
      </c>
      <c r="L307" s="91"/>
    </row>
    <row r="308" spans="1:12" x14ac:dyDescent="0.3">
      <c r="A308" s="303">
        <v>32</v>
      </c>
      <c r="B308" s="304"/>
      <c r="C308" s="305"/>
      <c r="D308" s="321" t="s">
        <v>16</v>
      </c>
      <c r="E308" s="355">
        <f>SUM(E309+E311+E314)</f>
        <v>0</v>
      </c>
      <c r="F308" s="355">
        <f t="shared" ref="F308:H308" si="131">SUM(F309+F311+F314)</f>
        <v>50</v>
      </c>
      <c r="G308" s="355">
        <f t="shared" si="131"/>
        <v>0</v>
      </c>
      <c r="H308" s="355">
        <f t="shared" si="131"/>
        <v>0</v>
      </c>
      <c r="I308" s="433" t="e">
        <f t="shared" si="98"/>
        <v>#DIV/0!</v>
      </c>
      <c r="J308" s="433">
        <f t="shared" si="121"/>
        <v>0</v>
      </c>
    </row>
    <row r="309" spans="1:12" x14ac:dyDescent="0.3">
      <c r="A309" s="281">
        <v>321</v>
      </c>
      <c r="B309" s="282"/>
      <c r="C309" s="283"/>
      <c r="D309" s="330" t="s">
        <v>169</v>
      </c>
      <c r="E309" s="356">
        <f>SUM(E310)</f>
        <v>0</v>
      </c>
      <c r="F309" s="356">
        <f t="shared" ref="F309:H309" si="132">SUM(F310)</f>
        <v>0</v>
      </c>
      <c r="G309" s="356">
        <f t="shared" si="132"/>
        <v>0</v>
      </c>
      <c r="H309" s="356">
        <f t="shared" si="132"/>
        <v>0</v>
      </c>
      <c r="I309" s="428" t="e">
        <f t="shared" si="98"/>
        <v>#DIV/0!</v>
      </c>
      <c r="J309" s="428" t="e">
        <f t="shared" si="121"/>
        <v>#DIV/0!</v>
      </c>
    </row>
    <row r="310" spans="1:12" x14ac:dyDescent="0.3">
      <c r="A310" s="322">
        <v>3211</v>
      </c>
      <c r="B310" s="323"/>
      <c r="C310" s="324"/>
      <c r="D310" s="311" t="s">
        <v>170</v>
      </c>
      <c r="E310" s="357"/>
      <c r="F310" s="357"/>
      <c r="G310" s="390"/>
      <c r="H310" s="357"/>
      <c r="I310" s="364" t="e">
        <f t="shared" si="98"/>
        <v>#DIV/0!</v>
      </c>
      <c r="J310" s="364" t="e">
        <f t="shared" si="121"/>
        <v>#DIV/0!</v>
      </c>
    </row>
    <row r="311" spans="1:12" s="115" customFormat="1" x14ac:dyDescent="0.3">
      <c r="A311" s="331">
        <v>322</v>
      </c>
      <c r="B311" s="332"/>
      <c r="C311" s="333"/>
      <c r="D311" s="330" t="s">
        <v>173</v>
      </c>
      <c r="E311" s="356">
        <f>SUM(E312+E313)</f>
        <v>0</v>
      </c>
      <c r="F311" s="356">
        <v>50</v>
      </c>
      <c r="G311" s="356">
        <f t="shared" ref="G311:H311" si="133">SUM(G312+G313)</f>
        <v>0</v>
      </c>
      <c r="H311" s="356">
        <f t="shared" si="133"/>
        <v>0</v>
      </c>
      <c r="I311" s="428" t="e">
        <f t="shared" si="98"/>
        <v>#DIV/0!</v>
      </c>
      <c r="J311" s="428">
        <f t="shared" si="121"/>
        <v>0</v>
      </c>
    </row>
    <row r="312" spans="1:12" ht="26.4" x14ac:dyDescent="0.3">
      <c r="A312" s="322">
        <v>3221</v>
      </c>
      <c r="B312" s="323"/>
      <c r="C312" s="324"/>
      <c r="D312" s="311" t="s">
        <v>223</v>
      </c>
      <c r="E312" s="357"/>
      <c r="F312" s="357"/>
      <c r="G312" s="390"/>
      <c r="H312" s="357"/>
      <c r="I312" s="364" t="e">
        <f t="shared" si="98"/>
        <v>#DIV/0!</v>
      </c>
      <c r="J312" s="364" t="e">
        <f t="shared" si="121"/>
        <v>#DIV/0!</v>
      </c>
    </row>
    <row r="313" spans="1:12" x14ac:dyDescent="0.3">
      <c r="A313" s="322">
        <v>3225</v>
      </c>
      <c r="B313" s="323"/>
      <c r="C313" s="324"/>
      <c r="D313" s="311" t="s">
        <v>224</v>
      </c>
      <c r="E313" s="357"/>
      <c r="F313" s="357"/>
      <c r="G313" s="390"/>
      <c r="H313" s="357"/>
      <c r="I313" s="364" t="e">
        <f t="shared" si="98"/>
        <v>#DIV/0!</v>
      </c>
      <c r="J313" s="364" t="e">
        <f t="shared" si="121"/>
        <v>#DIV/0!</v>
      </c>
    </row>
    <row r="314" spans="1:12" x14ac:dyDescent="0.3">
      <c r="A314" s="331">
        <v>323</v>
      </c>
      <c r="B314" s="332"/>
      <c r="C314" s="333"/>
      <c r="D314" s="330" t="s">
        <v>179</v>
      </c>
      <c r="E314" s="356">
        <f>SUM(E315)</f>
        <v>0</v>
      </c>
      <c r="F314" s="356">
        <v>0</v>
      </c>
      <c r="G314" s="356">
        <f t="shared" ref="G314:H314" si="134">SUM(G315)</f>
        <v>0</v>
      </c>
      <c r="H314" s="356">
        <f t="shared" si="134"/>
        <v>0</v>
      </c>
      <c r="I314" s="428" t="e">
        <f t="shared" si="98"/>
        <v>#DIV/0!</v>
      </c>
      <c r="J314" s="428" t="e">
        <f t="shared" si="121"/>
        <v>#DIV/0!</v>
      </c>
    </row>
    <row r="315" spans="1:12" x14ac:dyDescent="0.3">
      <c r="A315" s="322">
        <v>3239</v>
      </c>
      <c r="B315" s="323"/>
      <c r="C315" s="324"/>
      <c r="D315" s="311" t="s">
        <v>185</v>
      </c>
      <c r="E315" s="357"/>
      <c r="F315" s="357"/>
      <c r="G315" s="390"/>
      <c r="H315" s="357"/>
      <c r="I315" s="364" t="e">
        <f t="shared" si="98"/>
        <v>#DIV/0!</v>
      </c>
      <c r="J315" s="364" t="e">
        <f t="shared" si="121"/>
        <v>#DIV/0!</v>
      </c>
    </row>
    <row r="316" spans="1:12" x14ac:dyDescent="0.3">
      <c r="A316" s="554">
        <v>34</v>
      </c>
      <c r="B316" s="554"/>
      <c r="C316" s="554"/>
      <c r="D316" s="306" t="s">
        <v>49</v>
      </c>
      <c r="E316" s="355">
        <f>SUM(E317)</f>
        <v>0</v>
      </c>
      <c r="F316" s="355">
        <f t="shared" ref="F316:H317" si="135">SUM(F317)</f>
        <v>50</v>
      </c>
      <c r="G316" s="355">
        <f t="shared" si="135"/>
        <v>0</v>
      </c>
      <c r="H316" s="355">
        <f t="shared" si="135"/>
        <v>0</v>
      </c>
      <c r="I316" s="433" t="e">
        <f t="shared" si="98"/>
        <v>#DIV/0!</v>
      </c>
      <c r="J316" s="433">
        <f t="shared" si="121"/>
        <v>0</v>
      </c>
      <c r="L316" s="91"/>
    </row>
    <row r="317" spans="1:12" x14ac:dyDescent="0.3">
      <c r="A317" s="555">
        <v>343</v>
      </c>
      <c r="B317" s="555"/>
      <c r="C317" s="555"/>
      <c r="D317" s="59" t="s">
        <v>210</v>
      </c>
      <c r="E317" s="356">
        <f>SUM(E318)</f>
        <v>0</v>
      </c>
      <c r="F317" s="356">
        <v>50</v>
      </c>
      <c r="G317" s="356">
        <f t="shared" si="135"/>
        <v>0</v>
      </c>
      <c r="H317" s="356">
        <f t="shared" si="135"/>
        <v>0</v>
      </c>
      <c r="I317" s="428" t="e">
        <f t="shared" si="98"/>
        <v>#DIV/0!</v>
      </c>
      <c r="J317" s="428">
        <f t="shared" si="121"/>
        <v>0</v>
      </c>
    </row>
    <row r="318" spans="1:12" x14ac:dyDescent="0.3">
      <c r="A318" s="291">
        <v>3433</v>
      </c>
      <c r="B318" s="292"/>
      <c r="C318" s="293"/>
      <c r="D318" s="311" t="s">
        <v>194</v>
      </c>
      <c r="E318" s="357">
        <v>0</v>
      </c>
      <c r="F318" s="357"/>
      <c r="G318" s="390"/>
      <c r="H318" s="357"/>
      <c r="I318" s="364" t="e">
        <f t="shared" si="98"/>
        <v>#DIV/0!</v>
      </c>
      <c r="J318" s="364" t="e">
        <f t="shared" si="121"/>
        <v>#DIV/0!</v>
      </c>
    </row>
    <row r="319" spans="1:12" ht="26.4" x14ac:dyDescent="0.3">
      <c r="A319" s="546" t="s">
        <v>243</v>
      </c>
      <c r="B319" s="546"/>
      <c r="C319" s="546"/>
      <c r="D319" s="302" t="s">
        <v>244</v>
      </c>
      <c r="E319" s="383">
        <f>SUM(E320)</f>
        <v>13.66</v>
      </c>
      <c r="F319" s="383">
        <f t="shared" ref="F319:G319" si="136">SUM(F320)</f>
        <v>39</v>
      </c>
      <c r="G319" s="383">
        <f t="shared" si="136"/>
        <v>0</v>
      </c>
      <c r="H319" s="383">
        <f>SUM(H320+H334)</f>
        <v>34.120000000000005</v>
      </c>
      <c r="I319" s="432">
        <f t="shared" si="98"/>
        <v>249.78038067349928</v>
      </c>
      <c r="J319" s="432">
        <f t="shared" si="121"/>
        <v>87.487179487179503</v>
      </c>
      <c r="K319" s="91"/>
    </row>
    <row r="320" spans="1:12" s="115" customFormat="1" x14ac:dyDescent="0.3">
      <c r="A320" s="307">
        <v>3</v>
      </c>
      <c r="B320" s="308"/>
      <c r="C320" s="309"/>
      <c r="D320" s="276" t="s">
        <v>7</v>
      </c>
      <c r="E320" s="384">
        <f>SUM(E321+E331)</f>
        <v>13.66</v>
      </c>
      <c r="F320" s="384">
        <f t="shared" ref="F320:H320" si="137">SUM(F321+F331)</f>
        <v>39</v>
      </c>
      <c r="G320" s="384">
        <f t="shared" si="137"/>
        <v>0</v>
      </c>
      <c r="H320" s="384">
        <f t="shared" si="137"/>
        <v>9.77</v>
      </c>
      <c r="I320" s="434">
        <f t="shared" si="98"/>
        <v>71.522693997071741</v>
      </c>
      <c r="J320" s="434">
        <f t="shared" si="121"/>
        <v>25.051282051282048</v>
      </c>
    </row>
    <row r="321" spans="1:11" s="115" customFormat="1" x14ac:dyDescent="0.3">
      <c r="A321" s="303">
        <v>32</v>
      </c>
      <c r="B321" s="304"/>
      <c r="C321" s="305"/>
      <c r="D321" s="321" t="s">
        <v>16</v>
      </c>
      <c r="E321" s="355">
        <f>SUM(E322+E324+E327)</f>
        <v>0</v>
      </c>
      <c r="F321" s="355">
        <f t="shared" ref="F321:G321" si="138">SUM(F322+F324+F327)</f>
        <v>39</v>
      </c>
      <c r="G321" s="355">
        <f t="shared" si="138"/>
        <v>0</v>
      </c>
      <c r="H321" s="355">
        <f>SUM(H322+H324+H327+H329)</f>
        <v>9.77</v>
      </c>
      <c r="I321" s="433" t="e">
        <f t="shared" si="98"/>
        <v>#DIV/0!</v>
      </c>
      <c r="J321" s="433">
        <f t="shared" si="121"/>
        <v>25.051282051282048</v>
      </c>
    </row>
    <row r="322" spans="1:11" s="115" customFormat="1" x14ac:dyDescent="0.3">
      <c r="A322" s="281">
        <v>321</v>
      </c>
      <c r="B322" s="282"/>
      <c r="C322" s="283"/>
      <c r="D322" s="330" t="s">
        <v>169</v>
      </c>
      <c r="E322" s="356">
        <f>SUM(E323)</f>
        <v>0</v>
      </c>
      <c r="F322" s="356">
        <f t="shared" ref="F322:H322" si="139">SUM(F323)</f>
        <v>0</v>
      </c>
      <c r="G322" s="356">
        <f t="shared" si="139"/>
        <v>0</v>
      </c>
      <c r="H322" s="356">
        <f t="shared" si="139"/>
        <v>0</v>
      </c>
      <c r="I322" s="428" t="e">
        <f t="shared" si="98"/>
        <v>#DIV/0!</v>
      </c>
      <c r="J322" s="428" t="e">
        <f t="shared" si="121"/>
        <v>#DIV/0!</v>
      </c>
    </row>
    <row r="323" spans="1:11" s="115" customFormat="1" x14ac:dyDescent="0.3">
      <c r="A323" s="322">
        <v>3211</v>
      </c>
      <c r="B323" s="323"/>
      <c r="C323" s="324"/>
      <c r="D323" s="311" t="s">
        <v>170</v>
      </c>
      <c r="E323" s="357"/>
      <c r="F323" s="357"/>
      <c r="G323" s="390"/>
      <c r="H323" s="357"/>
      <c r="I323" s="364" t="e">
        <f t="shared" ref="I323:I387" si="140">SUM(H323/E323*100)</f>
        <v>#DIV/0!</v>
      </c>
      <c r="J323" s="364" t="e">
        <f t="shared" si="121"/>
        <v>#DIV/0!</v>
      </c>
    </row>
    <row r="324" spans="1:11" x14ac:dyDescent="0.3">
      <c r="A324" s="331">
        <v>322</v>
      </c>
      <c r="B324" s="332"/>
      <c r="C324" s="333"/>
      <c r="D324" s="330" t="s">
        <v>173</v>
      </c>
      <c r="E324" s="356">
        <f>SUM(E325+E326)</f>
        <v>0</v>
      </c>
      <c r="F324" s="356">
        <v>39</v>
      </c>
      <c r="G324" s="356">
        <f t="shared" ref="G324:H324" si="141">SUM(G325+G326)</f>
        <v>0</v>
      </c>
      <c r="H324" s="356">
        <f t="shared" si="141"/>
        <v>8.44</v>
      </c>
      <c r="I324" s="428" t="e">
        <f t="shared" si="140"/>
        <v>#DIV/0!</v>
      </c>
      <c r="J324" s="428">
        <f t="shared" si="121"/>
        <v>21.641025641025642</v>
      </c>
    </row>
    <row r="325" spans="1:11" ht="26.4" x14ac:dyDescent="0.3">
      <c r="A325" s="322">
        <v>3221</v>
      </c>
      <c r="B325" s="323"/>
      <c r="C325" s="324"/>
      <c r="D325" s="311" t="s">
        <v>223</v>
      </c>
      <c r="E325" s="357">
        <v>0</v>
      </c>
      <c r="F325" s="357"/>
      <c r="G325" s="390"/>
      <c r="H325" s="357">
        <v>8.44</v>
      </c>
      <c r="I325" s="364" t="e">
        <f t="shared" si="140"/>
        <v>#DIV/0!</v>
      </c>
      <c r="J325" s="364" t="e">
        <f t="shared" si="121"/>
        <v>#DIV/0!</v>
      </c>
    </row>
    <row r="326" spans="1:11" x14ac:dyDescent="0.3">
      <c r="A326" s="322">
        <v>3225</v>
      </c>
      <c r="B326" s="323"/>
      <c r="C326" s="324"/>
      <c r="D326" s="311" t="s">
        <v>224</v>
      </c>
      <c r="E326" s="357"/>
      <c r="F326" s="357"/>
      <c r="G326" s="390"/>
      <c r="H326" s="357"/>
      <c r="I326" s="364" t="e">
        <f t="shared" si="140"/>
        <v>#DIV/0!</v>
      </c>
      <c r="J326" s="364" t="e">
        <f t="shared" si="121"/>
        <v>#DIV/0!</v>
      </c>
      <c r="K326" s="91"/>
    </row>
    <row r="327" spans="1:11" x14ac:dyDescent="0.3">
      <c r="A327" s="331">
        <v>323</v>
      </c>
      <c r="B327" s="332"/>
      <c r="C327" s="333"/>
      <c r="D327" s="330" t="s">
        <v>179</v>
      </c>
      <c r="E327" s="356">
        <f>SUM(E328)</f>
        <v>0</v>
      </c>
      <c r="F327" s="356">
        <f t="shared" ref="F327:H327" si="142">SUM(F328)</f>
        <v>0</v>
      </c>
      <c r="G327" s="356">
        <f t="shared" si="142"/>
        <v>0</v>
      </c>
      <c r="H327" s="356">
        <f t="shared" si="142"/>
        <v>0</v>
      </c>
      <c r="I327" s="428" t="e">
        <f t="shared" si="140"/>
        <v>#DIV/0!</v>
      </c>
      <c r="J327" s="428" t="e">
        <f t="shared" si="121"/>
        <v>#DIV/0!</v>
      </c>
    </row>
    <row r="328" spans="1:11" x14ac:dyDescent="0.3">
      <c r="A328" s="322">
        <v>3239</v>
      </c>
      <c r="B328" s="323"/>
      <c r="C328" s="324"/>
      <c r="D328" s="311" t="s">
        <v>185</v>
      </c>
      <c r="E328" s="357"/>
      <c r="F328" s="357"/>
      <c r="G328" s="390"/>
      <c r="H328" s="357"/>
      <c r="I328" s="364" t="e">
        <f t="shared" si="140"/>
        <v>#DIV/0!</v>
      </c>
      <c r="J328" s="364" t="e">
        <f t="shared" si="121"/>
        <v>#DIV/0!</v>
      </c>
    </row>
    <row r="329" spans="1:11" s="115" customFormat="1" ht="26.4" x14ac:dyDescent="0.3">
      <c r="A329" s="331">
        <v>329</v>
      </c>
      <c r="B329" s="332"/>
      <c r="C329" s="332"/>
      <c r="D329" s="59" t="s">
        <v>186</v>
      </c>
      <c r="E329" s="372">
        <f>SUM(E330)</f>
        <v>0</v>
      </c>
      <c r="F329" s="372">
        <v>0</v>
      </c>
      <c r="G329" s="372">
        <f t="shared" ref="G329:H329" si="143">SUM(G330)</f>
        <v>0</v>
      </c>
      <c r="H329" s="372">
        <f t="shared" si="143"/>
        <v>1.33</v>
      </c>
      <c r="I329" s="428" t="e">
        <f t="shared" ref="I329:I330" si="144">SUM(H329/E329*100)</f>
        <v>#DIV/0!</v>
      </c>
      <c r="J329" s="428" t="e">
        <f t="shared" ref="J329:J330" si="145">SUM(H329/F329*100)</f>
        <v>#DIV/0!</v>
      </c>
    </row>
    <row r="330" spans="1:11" s="115" customFormat="1" ht="26.4" x14ac:dyDescent="0.3">
      <c r="A330" s="417">
        <v>3299</v>
      </c>
      <c r="B330" s="418"/>
      <c r="C330" s="419"/>
      <c r="D330" s="342" t="s">
        <v>186</v>
      </c>
      <c r="E330" s="357">
        <v>0</v>
      </c>
      <c r="F330" s="357"/>
      <c r="G330" s="390"/>
      <c r="H330" s="357">
        <v>1.33</v>
      </c>
      <c r="I330" s="364" t="e">
        <f t="shared" si="144"/>
        <v>#DIV/0!</v>
      </c>
      <c r="J330" s="364" t="e">
        <f t="shared" si="145"/>
        <v>#DIV/0!</v>
      </c>
    </row>
    <row r="331" spans="1:11" x14ac:dyDescent="0.3">
      <c r="A331" s="554">
        <v>34</v>
      </c>
      <c r="B331" s="554"/>
      <c r="C331" s="554"/>
      <c r="D331" s="306" t="s">
        <v>49</v>
      </c>
      <c r="E331" s="355">
        <f>SUM(E332)</f>
        <v>13.66</v>
      </c>
      <c r="F331" s="355">
        <f t="shared" ref="F331:H331" si="146">SUM(F332)</f>
        <v>0</v>
      </c>
      <c r="G331" s="355">
        <f t="shared" si="146"/>
        <v>0</v>
      </c>
      <c r="H331" s="355">
        <f t="shared" si="146"/>
        <v>0</v>
      </c>
      <c r="I331" s="433">
        <f t="shared" si="140"/>
        <v>0</v>
      </c>
      <c r="J331" s="433" t="e">
        <f t="shared" si="121"/>
        <v>#DIV/0!</v>
      </c>
    </row>
    <row r="332" spans="1:11" x14ac:dyDescent="0.3">
      <c r="A332" s="555">
        <v>343</v>
      </c>
      <c r="B332" s="555"/>
      <c r="C332" s="555"/>
      <c r="D332" s="59" t="s">
        <v>210</v>
      </c>
      <c r="E332" s="356">
        <f>SUM(E333)</f>
        <v>13.66</v>
      </c>
      <c r="F332" s="356">
        <v>0</v>
      </c>
      <c r="G332" s="356">
        <f>SUM(G333)</f>
        <v>0</v>
      </c>
      <c r="H332" s="356">
        <f>SUM(H333)</f>
        <v>0</v>
      </c>
      <c r="I332" s="428">
        <f t="shared" si="140"/>
        <v>0</v>
      </c>
      <c r="J332" s="428" t="e">
        <f t="shared" si="121"/>
        <v>#DIV/0!</v>
      </c>
    </row>
    <row r="333" spans="1:11" s="115" customFormat="1" x14ac:dyDescent="0.3">
      <c r="A333" s="291">
        <v>3433</v>
      </c>
      <c r="B333" s="292"/>
      <c r="C333" s="293"/>
      <c r="D333" s="311" t="s">
        <v>194</v>
      </c>
      <c r="E333" s="357">
        <v>13.66</v>
      </c>
      <c r="F333" s="357" t="s">
        <v>256</v>
      </c>
      <c r="G333" s="390"/>
      <c r="H333" s="357"/>
      <c r="I333" s="364">
        <f t="shared" si="140"/>
        <v>0</v>
      </c>
      <c r="J333" s="364" t="e">
        <f t="shared" si="121"/>
        <v>#VALUE!</v>
      </c>
    </row>
    <row r="334" spans="1:11" s="115" customFormat="1" ht="26.4" x14ac:dyDescent="0.3">
      <c r="A334" s="553">
        <v>4</v>
      </c>
      <c r="B334" s="553"/>
      <c r="C334" s="553"/>
      <c r="D334" s="310" t="s">
        <v>9</v>
      </c>
      <c r="E334" s="384">
        <f>SUM(E335)</f>
        <v>0</v>
      </c>
      <c r="F334" s="384">
        <f t="shared" ref="F334:H335" si="147">SUM(F335)</f>
        <v>0</v>
      </c>
      <c r="G334" s="384">
        <f t="shared" si="147"/>
        <v>0</v>
      </c>
      <c r="H334" s="384">
        <f t="shared" si="147"/>
        <v>24.35</v>
      </c>
      <c r="I334" s="434" t="e">
        <f t="shared" ref="I334:I336" si="148">SUM(H334/E334*100)</f>
        <v>#DIV/0!</v>
      </c>
      <c r="J334" s="434" t="e">
        <f t="shared" ref="J334" si="149">SUM(H334/F334*100)</f>
        <v>#DIV/0!</v>
      </c>
    </row>
    <row r="335" spans="1:11" s="115" customFormat="1" ht="26.4" x14ac:dyDescent="0.3">
      <c r="A335" s="281">
        <v>424</v>
      </c>
      <c r="B335" s="282"/>
      <c r="C335" s="283"/>
      <c r="D335" s="301" t="s">
        <v>203</v>
      </c>
      <c r="E335" s="356">
        <f>SUM(E336)</f>
        <v>0</v>
      </c>
      <c r="F335" s="356">
        <f t="shared" si="147"/>
        <v>0</v>
      </c>
      <c r="G335" s="356">
        <f t="shared" si="147"/>
        <v>0</v>
      </c>
      <c r="H335" s="356">
        <f t="shared" si="147"/>
        <v>24.35</v>
      </c>
      <c r="I335" s="434" t="e">
        <f t="shared" si="148"/>
        <v>#DIV/0!</v>
      </c>
      <c r="J335" s="428" t="e">
        <f t="shared" ref="J335:J336" si="150">SUM(H335/F335*100)</f>
        <v>#DIV/0!</v>
      </c>
    </row>
    <row r="336" spans="1:11" s="115" customFormat="1" x14ac:dyDescent="0.3">
      <c r="A336" s="291">
        <v>4241</v>
      </c>
      <c r="B336" s="292"/>
      <c r="C336" s="293"/>
      <c r="D336" s="300" t="s">
        <v>204</v>
      </c>
      <c r="E336" s="357">
        <v>0</v>
      </c>
      <c r="F336" s="357"/>
      <c r="G336" s="390"/>
      <c r="H336" s="357">
        <v>24.35</v>
      </c>
      <c r="I336" s="434" t="e">
        <f t="shared" si="148"/>
        <v>#DIV/0!</v>
      </c>
      <c r="J336" s="364" t="e">
        <f t="shared" si="150"/>
        <v>#DIV/0!</v>
      </c>
    </row>
    <row r="337" spans="1:12" ht="26.4" x14ac:dyDescent="0.3">
      <c r="A337" s="549" t="s">
        <v>97</v>
      </c>
      <c r="B337" s="549"/>
      <c r="C337" s="549"/>
      <c r="D337" s="58" t="s">
        <v>106</v>
      </c>
      <c r="E337" s="343">
        <f t="shared" ref="E337:H341" si="151">SUM(E338)</f>
        <v>58556.17</v>
      </c>
      <c r="F337" s="343">
        <f t="shared" si="151"/>
        <v>102110</v>
      </c>
      <c r="G337" s="343">
        <f t="shared" si="151"/>
        <v>0</v>
      </c>
      <c r="H337" s="343">
        <f t="shared" si="151"/>
        <v>51317.8</v>
      </c>
      <c r="I337" s="371">
        <f t="shared" si="140"/>
        <v>87.63858701824249</v>
      </c>
      <c r="J337" s="371">
        <f t="shared" si="121"/>
        <v>50.257369503476646</v>
      </c>
    </row>
    <row r="338" spans="1:12" ht="26.4" x14ac:dyDescent="0.3">
      <c r="A338" s="546" t="s">
        <v>91</v>
      </c>
      <c r="B338" s="546"/>
      <c r="C338" s="546"/>
      <c r="D338" s="302" t="s">
        <v>95</v>
      </c>
      <c r="E338" s="383">
        <f t="shared" si="151"/>
        <v>58556.17</v>
      </c>
      <c r="F338" s="383">
        <f t="shared" si="151"/>
        <v>102110</v>
      </c>
      <c r="G338" s="383">
        <f t="shared" si="151"/>
        <v>0</v>
      </c>
      <c r="H338" s="383">
        <f t="shared" si="151"/>
        <v>51317.8</v>
      </c>
      <c r="I338" s="432">
        <f t="shared" si="140"/>
        <v>87.63858701824249</v>
      </c>
      <c r="J338" s="432">
        <f t="shared" si="121"/>
        <v>50.257369503476646</v>
      </c>
      <c r="K338" s="91"/>
    </row>
    <row r="339" spans="1:12" x14ac:dyDescent="0.3">
      <c r="A339" s="550">
        <v>3</v>
      </c>
      <c r="B339" s="550"/>
      <c r="C339" s="550"/>
      <c r="D339" s="310" t="s">
        <v>7</v>
      </c>
      <c r="E339" s="384">
        <f t="shared" si="151"/>
        <v>58556.17</v>
      </c>
      <c r="F339" s="384">
        <f t="shared" si="151"/>
        <v>102110</v>
      </c>
      <c r="G339" s="384">
        <f t="shared" si="151"/>
        <v>0</v>
      </c>
      <c r="H339" s="384">
        <f t="shared" si="151"/>
        <v>51317.8</v>
      </c>
      <c r="I339" s="434">
        <f t="shared" si="140"/>
        <v>87.63858701824249</v>
      </c>
      <c r="J339" s="434">
        <f t="shared" si="121"/>
        <v>50.257369503476646</v>
      </c>
    </row>
    <row r="340" spans="1:12" x14ac:dyDescent="0.3">
      <c r="A340" s="551">
        <v>32</v>
      </c>
      <c r="B340" s="551"/>
      <c r="C340" s="551"/>
      <c r="D340" s="306" t="s">
        <v>16</v>
      </c>
      <c r="E340" s="355">
        <f>SUM(E341)</f>
        <v>58556.17</v>
      </c>
      <c r="F340" s="355">
        <f t="shared" si="151"/>
        <v>102110</v>
      </c>
      <c r="G340" s="355">
        <f t="shared" si="151"/>
        <v>0</v>
      </c>
      <c r="H340" s="355">
        <f t="shared" si="151"/>
        <v>51317.8</v>
      </c>
      <c r="I340" s="433">
        <f t="shared" si="140"/>
        <v>87.63858701824249</v>
      </c>
      <c r="J340" s="433">
        <f t="shared" si="121"/>
        <v>50.257369503476646</v>
      </c>
    </row>
    <row r="341" spans="1:12" x14ac:dyDescent="0.3">
      <c r="A341" s="281">
        <v>322</v>
      </c>
      <c r="B341" s="282"/>
      <c r="C341" s="283"/>
      <c r="D341" s="330" t="s">
        <v>173</v>
      </c>
      <c r="E341" s="356">
        <f>SUM(E342)</f>
        <v>58556.17</v>
      </c>
      <c r="F341" s="356">
        <v>102110</v>
      </c>
      <c r="G341" s="356">
        <f t="shared" si="151"/>
        <v>0</v>
      </c>
      <c r="H341" s="356">
        <f t="shared" si="151"/>
        <v>51317.8</v>
      </c>
      <c r="I341" s="428">
        <f t="shared" si="140"/>
        <v>87.63858701824249</v>
      </c>
      <c r="J341" s="428">
        <f t="shared" si="121"/>
        <v>50.257369503476646</v>
      </c>
    </row>
    <row r="342" spans="1:12" s="115" customFormat="1" x14ac:dyDescent="0.3">
      <c r="A342" s="291">
        <v>3222</v>
      </c>
      <c r="B342" s="292"/>
      <c r="C342" s="293"/>
      <c r="D342" s="311" t="s">
        <v>174</v>
      </c>
      <c r="E342" s="357">
        <v>58556.17</v>
      </c>
      <c r="F342" s="357"/>
      <c r="G342" s="390"/>
      <c r="H342" s="357">
        <v>51317.8</v>
      </c>
      <c r="I342" s="364">
        <f t="shared" si="140"/>
        <v>87.63858701824249</v>
      </c>
      <c r="J342" s="364" t="e">
        <f t="shared" si="121"/>
        <v>#DIV/0!</v>
      </c>
    </row>
    <row r="343" spans="1:12" s="115" customFormat="1" ht="39.6" x14ac:dyDescent="0.3">
      <c r="A343" s="556" t="s">
        <v>118</v>
      </c>
      <c r="B343" s="556"/>
      <c r="C343" s="556"/>
      <c r="D343" s="58" t="s">
        <v>107</v>
      </c>
      <c r="E343" s="382">
        <f>SUM(E344)</f>
        <v>1092.7</v>
      </c>
      <c r="F343" s="382">
        <f t="shared" ref="F343:H343" si="152">SUM(F344)</f>
        <v>1085</v>
      </c>
      <c r="G343" s="382">
        <f t="shared" si="152"/>
        <v>0</v>
      </c>
      <c r="H343" s="382">
        <f t="shared" si="152"/>
        <v>1084.5</v>
      </c>
      <c r="I343" s="371">
        <f t="shared" si="140"/>
        <v>99.2495652969708</v>
      </c>
      <c r="J343" s="371">
        <f t="shared" si="121"/>
        <v>99.953917050691246</v>
      </c>
      <c r="L343" s="91"/>
    </row>
    <row r="344" spans="1:12" ht="26.4" x14ac:dyDescent="0.3">
      <c r="A344" s="294" t="s">
        <v>120</v>
      </c>
      <c r="B344" s="295" t="s">
        <v>119</v>
      </c>
      <c r="C344" s="338"/>
      <c r="D344" s="339" t="s">
        <v>95</v>
      </c>
      <c r="E344" s="383">
        <f>SUM(E345)</f>
        <v>1092.7</v>
      </c>
      <c r="F344" s="383">
        <f t="shared" ref="F344:H347" si="153">SUM(F345)</f>
        <v>1085</v>
      </c>
      <c r="G344" s="383">
        <f t="shared" si="153"/>
        <v>0</v>
      </c>
      <c r="H344" s="383">
        <f t="shared" si="153"/>
        <v>1084.5</v>
      </c>
      <c r="I344" s="432">
        <f t="shared" si="140"/>
        <v>99.2495652969708</v>
      </c>
      <c r="J344" s="432">
        <f t="shared" si="121"/>
        <v>99.953917050691246</v>
      </c>
    </row>
    <row r="345" spans="1:12" x14ac:dyDescent="0.3">
      <c r="A345" s="553">
        <v>3</v>
      </c>
      <c r="B345" s="553"/>
      <c r="C345" s="553"/>
      <c r="D345" s="310" t="s">
        <v>7</v>
      </c>
      <c r="E345" s="384">
        <f>SUM(E346)</f>
        <v>1092.7</v>
      </c>
      <c r="F345" s="384">
        <f t="shared" si="153"/>
        <v>1085</v>
      </c>
      <c r="G345" s="384">
        <f t="shared" si="153"/>
        <v>0</v>
      </c>
      <c r="H345" s="384">
        <f t="shared" si="153"/>
        <v>1084.5</v>
      </c>
      <c r="I345" s="434">
        <f t="shared" si="140"/>
        <v>99.2495652969708</v>
      </c>
      <c r="J345" s="434">
        <f t="shared" si="121"/>
        <v>99.953917050691246</v>
      </c>
      <c r="L345" s="91"/>
    </row>
    <row r="346" spans="1:12" x14ac:dyDescent="0.3">
      <c r="A346" s="551">
        <v>38</v>
      </c>
      <c r="B346" s="551"/>
      <c r="C346" s="551"/>
      <c r="D346" s="306" t="s">
        <v>50</v>
      </c>
      <c r="E346" s="355">
        <f>SUM(E347)</f>
        <v>1092.7</v>
      </c>
      <c r="F346" s="355">
        <f t="shared" si="153"/>
        <v>1085</v>
      </c>
      <c r="G346" s="355">
        <f t="shared" si="153"/>
        <v>0</v>
      </c>
      <c r="H346" s="355">
        <f t="shared" si="153"/>
        <v>1084.5</v>
      </c>
      <c r="I346" s="433">
        <f t="shared" si="140"/>
        <v>99.2495652969708</v>
      </c>
      <c r="J346" s="433">
        <f t="shared" si="121"/>
        <v>99.953917050691246</v>
      </c>
    </row>
    <row r="347" spans="1:12" x14ac:dyDescent="0.3">
      <c r="A347" s="281">
        <v>381</v>
      </c>
      <c r="B347" s="282"/>
      <c r="C347" s="283"/>
      <c r="D347" s="330" t="s">
        <v>155</v>
      </c>
      <c r="E347" s="356">
        <f>SUM(E348)</f>
        <v>1092.7</v>
      </c>
      <c r="F347" s="356">
        <v>1085</v>
      </c>
      <c r="G347" s="356">
        <f t="shared" si="153"/>
        <v>0</v>
      </c>
      <c r="H347" s="356">
        <f t="shared" si="153"/>
        <v>1084.5</v>
      </c>
      <c r="I347" s="428">
        <f t="shared" si="140"/>
        <v>99.2495652969708</v>
      </c>
      <c r="J347" s="428">
        <f t="shared" si="121"/>
        <v>99.953917050691246</v>
      </c>
      <c r="L347" s="91"/>
    </row>
    <row r="348" spans="1:12" s="115" customFormat="1" x14ac:dyDescent="0.3">
      <c r="A348" s="291">
        <v>3812</v>
      </c>
      <c r="B348" s="292"/>
      <c r="C348" s="293"/>
      <c r="D348" s="311" t="s">
        <v>196</v>
      </c>
      <c r="E348" s="357">
        <v>1092.7</v>
      </c>
      <c r="F348" s="357"/>
      <c r="G348" s="357"/>
      <c r="H348" s="357">
        <v>1084.5</v>
      </c>
      <c r="I348" s="364">
        <f t="shared" si="140"/>
        <v>99.2495652969708</v>
      </c>
      <c r="J348" s="364" t="e">
        <f t="shared" si="121"/>
        <v>#DIV/0!</v>
      </c>
    </row>
    <row r="349" spans="1:12" s="115" customFormat="1" x14ac:dyDescent="0.3">
      <c r="A349" s="549" t="s">
        <v>108</v>
      </c>
      <c r="B349" s="549"/>
      <c r="C349" s="549"/>
      <c r="D349" s="58" t="s">
        <v>109</v>
      </c>
      <c r="E349" s="382">
        <f>SUM(E350+E357+E362)</f>
        <v>16570.04</v>
      </c>
      <c r="F349" s="382">
        <f t="shared" ref="F349:H349" si="154">SUM(F350+F357+F362)</f>
        <v>45809</v>
      </c>
      <c r="G349" s="382">
        <f t="shared" si="154"/>
        <v>0</v>
      </c>
      <c r="H349" s="382">
        <f t="shared" si="154"/>
        <v>20402.96</v>
      </c>
      <c r="I349" s="371">
        <f t="shared" si="140"/>
        <v>123.13162792606414</v>
      </c>
      <c r="J349" s="371">
        <f t="shared" si="121"/>
        <v>44.539195354624631</v>
      </c>
    </row>
    <row r="350" spans="1:12" x14ac:dyDescent="0.3">
      <c r="A350" s="546" t="s">
        <v>64</v>
      </c>
      <c r="B350" s="546"/>
      <c r="C350" s="546"/>
      <c r="D350" s="302" t="s">
        <v>65</v>
      </c>
      <c r="E350" s="383">
        <f t="shared" ref="E350:H351" si="155">SUM(E351)</f>
        <v>2314.6799999999998</v>
      </c>
      <c r="F350" s="383">
        <f t="shared" si="155"/>
        <v>6248</v>
      </c>
      <c r="G350" s="383">
        <f t="shared" si="155"/>
        <v>0</v>
      </c>
      <c r="H350" s="383">
        <f t="shared" si="155"/>
        <v>2608.86</v>
      </c>
      <c r="I350" s="432">
        <f t="shared" si="140"/>
        <v>112.70931619057495</v>
      </c>
      <c r="J350" s="432">
        <f t="shared" si="121"/>
        <v>41.755121638924457</v>
      </c>
      <c r="L350" s="91"/>
    </row>
    <row r="351" spans="1:12" x14ac:dyDescent="0.3">
      <c r="A351" s="340">
        <v>3</v>
      </c>
      <c r="B351" s="272"/>
      <c r="C351" s="266"/>
      <c r="D351" s="266" t="s">
        <v>7</v>
      </c>
      <c r="E351" s="384">
        <f>SUM(E352)</f>
        <v>2314.6799999999998</v>
      </c>
      <c r="F351" s="384">
        <f t="shared" si="155"/>
        <v>6248</v>
      </c>
      <c r="G351" s="384">
        <f t="shared" si="155"/>
        <v>0</v>
      </c>
      <c r="H351" s="384">
        <f>SUM(H352)</f>
        <v>2608.86</v>
      </c>
      <c r="I351" s="434">
        <f t="shared" si="140"/>
        <v>112.70931619057495</v>
      </c>
      <c r="J351" s="434">
        <f t="shared" si="121"/>
        <v>41.755121638924457</v>
      </c>
    </row>
    <row r="352" spans="1:12" x14ac:dyDescent="0.3">
      <c r="A352" s="296">
        <v>31</v>
      </c>
      <c r="B352" s="297"/>
      <c r="C352" s="298"/>
      <c r="D352" s="298" t="s">
        <v>8</v>
      </c>
      <c r="E352" s="355">
        <f>SUM(E353+E355)</f>
        <v>2314.6799999999998</v>
      </c>
      <c r="F352" s="355">
        <f t="shared" ref="F352:H352" si="156">SUM(F353+F355)</f>
        <v>6248</v>
      </c>
      <c r="G352" s="355">
        <f t="shared" si="156"/>
        <v>0</v>
      </c>
      <c r="H352" s="355">
        <f t="shared" si="156"/>
        <v>2608.86</v>
      </c>
      <c r="I352" s="433">
        <f t="shared" si="140"/>
        <v>112.70931619057495</v>
      </c>
      <c r="J352" s="433">
        <f t="shared" si="121"/>
        <v>41.755121638924457</v>
      </c>
    </row>
    <row r="353" spans="1:12" s="115" customFormat="1" x14ac:dyDescent="0.3">
      <c r="A353" s="213">
        <v>311</v>
      </c>
      <c r="B353" s="214"/>
      <c r="C353" s="204"/>
      <c r="D353" s="204" t="s">
        <v>216</v>
      </c>
      <c r="E353" s="356">
        <f>SUM(E354)</f>
        <v>2239.6799999999998</v>
      </c>
      <c r="F353" s="356">
        <v>6073</v>
      </c>
      <c r="G353" s="356">
        <f t="shared" ref="G353:H353" si="157">SUM(G354)</f>
        <v>0</v>
      </c>
      <c r="H353" s="356">
        <f t="shared" si="157"/>
        <v>2508.86</v>
      </c>
      <c r="I353" s="428">
        <f t="shared" si="140"/>
        <v>112.01868124017717</v>
      </c>
      <c r="J353" s="428">
        <f t="shared" si="121"/>
        <v>41.3117075580438</v>
      </c>
    </row>
    <row r="354" spans="1:12" s="115" customFormat="1" x14ac:dyDescent="0.3">
      <c r="A354" s="215">
        <v>3111</v>
      </c>
      <c r="B354" s="96"/>
      <c r="C354" s="205"/>
      <c r="D354" s="205" t="s">
        <v>163</v>
      </c>
      <c r="E354" s="357">
        <v>2239.6799999999998</v>
      </c>
      <c r="F354" s="357">
        <v>0</v>
      </c>
      <c r="G354" s="357"/>
      <c r="H354" s="357">
        <v>2508.86</v>
      </c>
      <c r="I354" s="364">
        <f t="shared" si="140"/>
        <v>112.01868124017717</v>
      </c>
      <c r="J354" s="364" t="e">
        <f t="shared" si="121"/>
        <v>#DIV/0!</v>
      </c>
      <c r="K354" s="91"/>
    </row>
    <row r="355" spans="1:12" s="115" customFormat="1" x14ac:dyDescent="0.3">
      <c r="A355" s="213">
        <v>312</v>
      </c>
      <c r="B355" s="214"/>
      <c r="C355" s="204"/>
      <c r="D355" s="204" t="s">
        <v>165</v>
      </c>
      <c r="E355" s="356">
        <f>SUM(E356)</f>
        <v>75</v>
      </c>
      <c r="F355" s="356">
        <v>175</v>
      </c>
      <c r="G355" s="356">
        <f t="shared" ref="G355:H355" si="158">SUM(G356)</f>
        <v>0</v>
      </c>
      <c r="H355" s="356">
        <f t="shared" si="158"/>
        <v>100</v>
      </c>
      <c r="I355" s="428">
        <f t="shared" si="140"/>
        <v>133.33333333333331</v>
      </c>
      <c r="J355" s="428">
        <f t="shared" si="121"/>
        <v>57.142857142857139</v>
      </c>
    </row>
    <row r="356" spans="1:12" x14ac:dyDescent="0.3">
      <c r="A356" s="215">
        <v>3121</v>
      </c>
      <c r="B356" s="96"/>
      <c r="C356" s="205"/>
      <c r="D356" s="205" t="s">
        <v>165</v>
      </c>
      <c r="E356" s="357">
        <v>75</v>
      </c>
      <c r="F356" s="357"/>
      <c r="G356" s="357"/>
      <c r="H356" s="357">
        <v>100</v>
      </c>
      <c r="I356" s="364">
        <f t="shared" si="140"/>
        <v>133.33333333333331</v>
      </c>
      <c r="J356" s="364" t="e">
        <f t="shared" si="121"/>
        <v>#DIV/0!</v>
      </c>
    </row>
    <row r="357" spans="1:12" s="115" customFormat="1" ht="26.4" x14ac:dyDescent="0.3">
      <c r="A357" s="546" t="s">
        <v>99</v>
      </c>
      <c r="B357" s="546"/>
      <c r="C357" s="546"/>
      <c r="D357" s="302" t="s">
        <v>100</v>
      </c>
      <c r="E357" s="383">
        <f t="shared" ref="E357:H360" si="159">SUM(E358)</f>
        <v>7311.26</v>
      </c>
      <c r="F357" s="383">
        <f t="shared" si="159"/>
        <v>20817</v>
      </c>
      <c r="G357" s="383">
        <f t="shared" si="159"/>
        <v>0</v>
      </c>
      <c r="H357" s="383">
        <f t="shared" si="159"/>
        <v>9967.5</v>
      </c>
      <c r="I357" s="432">
        <f t="shared" si="140"/>
        <v>136.3308102844106</v>
      </c>
      <c r="J357" s="432">
        <f t="shared" si="121"/>
        <v>47.881539126675314</v>
      </c>
    </row>
    <row r="358" spans="1:12" x14ac:dyDescent="0.3">
      <c r="A358" s="550">
        <v>3</v>
      </c>
      <c r="B358" s="550"/>
      <c r="C358" s="550"/>
      <c r="D358" s="310" t="s">
        <v>7</v>
      </c>
      <c r="E358" s="384">
        <f t="shared" si="159"/>
        <v>7311.26</v>
      </c>
      <c r="F358" s="384">
        <f t="shared" si="159"/>
        <v>20817</v>
      </c>
      <c r="G358" s="384">
        <f t="shared" si="159"/>
        <v>0</v>
      </c>
      <c r="H358" s="384">
        <f t="shared" si="159"/>
        <v>9967.5</v>
      </c>
      <c r="I358" s="434">
        <f t="shared" si="140"/>
        <v>136.3308102844106</v>
      </c>
      <c r="J358" s="434">
        <f t="shared" si="121"/>
        <v>47.881539126675314</v>
      </c>
    </row>
    <row r="359" spans="1:12" x14ac:dyDescent="0.3">
      <c r="A359" s="551">
        <v>32</v>
      </c>
      <c r="B359" s="551"/>
      <c r="C359" s="551"/>
      <c r="D359" s="306" t="s">
        <v>16</v>
      </c>
      <c r="E359" s="355">
        <f>SUM(E360)</f>
        <v>7311.26</v>
      </c>
      <c r="F359" s="355">
        <f t="shared" si="159"/>
        <v>20817</v>
      </c>
      <c r="G359" s="355">
        <f t="shared" si="159"/>
        <v>0</v>
      </c>
      <c r="H359" s="355">
        <f t="shared" si="159"/>
        <v>9967.5</v>
      </c>
      <c r="I359" s="433">
        <f t="shared" si="140"/>
        <v>136.3308102844106</v>
      </c>
      <c r="J359" s="433">
        <f t="shared" si="121"/>
        <v>47.881539126675314</v>
      </c>
    </row>
    <row r="360" spans="1:12" x14ac:dyDescent="0.3">
      <c r="A360" s="281">
        <v>323</v>
      </c>
      <c r="B360" s="282"/>
      <c r="C360" s="283"/>
      <c r="D360" s="330" t="s">
        <v>179</v>
      </c>
      <c r="E360" s="356">
        <f>SUM(E361)</f>
        <v>7311.26</v>
      </c>
      <c r="F360" s="356">
        <v>20817</v>
      </c>
      <c r="G360" s="356">
        <f t="shared" si="159"/>
        <v>0</v>
      </c>
      <c r="H360" s="356">
        <f t="shared" si="159"/>
        <v>9967.5</v>
      </c>
      <c r="I360" s="428">
        <f t="shared" si="140"/>
        <v>136.3308102844106</v>
      </c>
      <c r="J360" s="428">
        <f t="shared" si="121"/>
        <v>47.881539126675314</v>
      </c>
    </row>
    <row r="361" spans="1:12" s="115" customFormat="1" x14ac:dyDescent="0.3">
      <c r="A361" s="322">
        <v>3239</v>
      </c>
      <c r="B361" s="323"/>
      <c r="C361" s="324"/>
      <c r="D361" s="337" t="s">
        <v>185</v>
      </c>
      <c r="E361" s="357">
        <v>7311.26</v>
      </c>
      <c r="F361" s="357"/>
      <c r="G361" s="390"/>
      <c r="H361" s="357">
        <v>9967.5</v>
      </c>
      <c r="I361" s="364">
        <f t="shared" si="140"/>
        <v>136.3308102844106</v>
      </c>
      <c r="J361" s="364" t="e">
        <f t="shared" ref="J361:J387" si="160">SUM(H361/F361*100)</f>
        <v>#DIV/0!</v>
      </c>
    </row>
    <row r="362" spans="1:12" s="115" customFormat="1" x14ac:dyDescent="0.3">
      <c r="A362" s="546" t="s">
        <v>110</v>
      </c>
      <c r="B362" s="546"/>
      <c r="C362" s="546"/>
      <c r="D362" s="302" t="s">
        <v>116</v>
      </c>
      <c r="E362" s="391">
        <f>SUM(E363)</f>
        <v>6944.1</v>
      </c>
      <c r="F362" s="391">
        <f t="shared" ref="F362:H362" si="161">SUM(F363)</f>
        <v>18744</v>
      </c>
      <c r="G362" s="391">
        <f t="shared" si="161"/>
        <v>0</v>
      </c>
      <c r="H362" s="391">
        <f t="shared" si="161"/>
        <v>7826.6</v>
      </c>
      <c r="I362" s="432">
        <f t="shared" si="140"/>
        <v>112.70863034806527</v>
      </c>
      <c r="J362" s="432">
        <f t="shared" si="160"/>
        <v>41.755228339735382</v>
      </c>
    </row>
    <row r="363" spans="1:12" x14ac:dyDescent="0.3">
      <c r="A363" s="340">
        <v>3</v>
      </c>
      <c r="B363" s="272"/>
      <c r="C363" s="266"/>
      <c r="D363" s="266" t="s">
        <v>7</v>
      </c>
      <c r="E363" s="384">
        <f>SUM(E364+E371)</f>
        <v>6944.1</v>
      </c>
      <c r="F363" s="384">
        <f t="shared" ref="F363:H363" si="162">SUM(F364+F371)</f>
        <v>18744</v>
      </c>
      <c r="G363" s="384">
        <f t="shared" si="162"/>
        <v>0</v>
      </c>
      <c r="H363" s="384">
        <f t="shared" si="162"/>
        <v>7826.6</v>
      </c>
      <c r="I363" s="434">
        <f t="shared" si="140"/>
        <v>112.70863034806527</v>
      </c>
      <c r="J363" s="434">
        <f t="shared" si="160"/>
        <v>41.755228339735382</v>
      </c>
    </row>
    <row r="364" spans="1:12" x14ac:dyDescent="0.3">
      <c r="A364" s="296">
        <v>31</v>
      </c>
      <c r="B364" s="297"/>
      <c r="C364" s="298"/>
      <c r="D364" s="298" t="s">
        <v>8</v>
      </c>
      <c r="E364" s="355">
        <f>SUM(E365+E367+E369)</f>
        <v>6485.8600000000006</v>
      </c>
      <c r="F364" s="355">
        <f t="shared" ref="F364:H364" si="163">SUM(F365+F367+F369)</f>
        <v>17782</v>
      </c>
      <c r="G364" s="355">
        <f t="shared" si="163"/>
        <v>0</v>
      </c>
      <c r="H364" s="355">
        <f t="shared" si="163"/>
        <v>7522.6</v>
      </c>
      <c r="I364" s="433">
        <f t="shared" si="140"/>
        <v>115.98461884777038</v>
      </c>
      <c r="J364" s="433">
        <f t="shared" si="160"/>
        <v>42.304577662805087</v>
      </c>
    </row>
    <row r="365" spans="1:12" x14ac:dyDescent="0.3">
      <c r="A365" s="213">
        <v>311</v>
      </c>
      <c r="B365" s="214"/>
      <c r="C365" s="204"/>
      <c r="D365" s="204" t="s">
        <v>216</v>
      </c>
      <c r="E365" s="356">
        <f>SUM(E366)</f>
        <v>5056.93</v>
      </c>
      <c r="F365" s="356">
        <v>13952</v>
      </c>
      <c r="G365" s="356">
        <f t="shared" ref="G365:H365" si="164">SUM(G366)</f>
        <v>0</v>
      </c>
      <c r="H365" s="356">
        <f t="shared" si="164"/>
        <v>5844.33</v>
      </c>
      <c r="I365" s="428">
        <f t="shared" si="140"/>
        <v>115.57071187459584</v>
      </c>
      <c r="J365" s="428">
        <f t="shared" si="160"/>
        <v>41.88883314220184</v>
      </c>
      <c r="L365" s="91"/>
    </row>
    <row r="366" spans="1:12" x14ac:dyDescent="0.3">
      <c r="A366" s="215">
        <v>3111</v>
      </c>
      <c r="B366" s="96"/>
      <c r="C366" s="205"/>
      <c r="D366" s="205" t="s">
        <v>163</v>
      </c>
      <c r="E366" s="357">
        <v>5056.93</v>
      </c>
      <c r="F366" s="357"/>
      <c r="G366" s="357"/>
      <c r="H366" s="357">
        <v>5844.33</v>
      </c>
      <c r="I366" s="364">
        <f t="shared" si="140"/>
        <v>115.57071187459584</v>
      </c>
      <c r="J366" s="364" t="e">
        <f t="shared" si="160"/>
        <v>#DIV/0!</v>
      </c>
    </row>
    <row r="367" spans="1:12" s="115" customFormat="1" x14ac:dyDescent="0.3">
      <c r="A367" s="213">
        <v>312</v>
      </c>
      <c r="B367" s="214"/>
      <c r="C367" s="204"/>
      <c r="D367" s="204" t="s">
        <v>165</v>
      </c>
      <c r="E367" s="356">
        <f>SUM(E368)</f>
        <v>225</v>
      </c>
      <c r="F367" s="356">
        <v>525</v>
      </c>
      <c r="G367" s="356">
        <f t="shared" ref="G367:H367" si="165">SUM(G368)</f>
        <v>0</v>
      </c>
      <c r="H367" s="356">
        <f t="shared" si="165"/>
        <v>300</v>
      </c>
      <c r="I367" s="428">
        <f t="shared" si="140"/>
        <v>133.33333333333331</v>
      </c>
      <c r="J367" s="428">
        <f t="shared" si="160"/>
        <v>57.142857142857139</v>
      </c>
    </row>
    <row r="368" spans="1:12" s="115" customFormat="1" x14ac:dyDescent="0.3">
      <c r="A368" s="215">
        <v>3121</v>
      </c>
      <c r="B368" s="96"/>
      <c r="C368" s="205"/>
      <c r="D368" s="205" t="s">
        <v>165</v>
      </c>
      <c r="E368" s="357">
        <v>225</v>
      </c>
      <c r="F368" s="357"/>
      <c r="G368" s="357"/>
      <c r="H368" s="357">
        <v>300</v>
      </c>
      <c r="I368" s="364">
        <f t="shared" si="140"/>
        <v>133.33333333333331</v>
      </c>
      <c r="J368" s="364" t="e">
        <f t="shared" si="160"/>
        <v>#DIV/0!</v>
      </c>
      <c r="L368" s="91"/>
    </row>
    <row r="369" spans="1:12" s="115" customFormat="1" x14ac:dyDescent="0.3">
      <c r="A369" s="213">
        <v>313</v>
      </c>
      <c r="B369" s="214"/>
      <c r="C369" s="204"/>
      <c r="D369" s="204" t="s">
        <v>166</v>
      </c>
      <c r="E369" s="356">
        <f>SUM(E370)</f>
        <v>1203.93</v>
      </c>
      <c r="F369" s="356">
        <v>3305</v>
      </c>
      <c r="G369" s="356">
        <f t="shared" ref="G369:H369" si="166">SUM(G370)</f>
        <v>0</v>
      </c>
      <c r="H369" s="356">
        <f t="shared" si="166"/>
        <v>1378.27</v>
      </c>
      <c r="I369" s="428">
        <f t="shared" si="140"/>
        <v>114.48090835845936</v>
      </c>
      <c r="J369" s="428">
        <f t="shared" si="160"/>
        <v>41.702571860816946</v>
      </c>
    </row>
    <row r="370" spans="1:12" s="115" customFormat="1" ht="26.4" x14ac:dyDescent="0.3">
      <c r="A370" s="215">
        <v>3132</v>
      </c>
      <c r="B370" s="96"/>
      <c r="C370" s="205"/>
      <c r="D370" s="205" t="s">
        <v>217</v>
      </c>
      <c r="E370" s="357">
        <v>1203.93</v>
      </c>
      <c r="F370" s="357"/>
      <c r="G370" s="357"/>
      <c r="H370" s="357">
        <v>1378.27</v>
      </c>
      <c r="I370" s="364">
        <f t="shared" si="140"/>
        <v>114.48090835845936</v>
      </c>
      <c r="J370" s="364" t="e">
        <f t="shared" si="160"/>
        <v>#DIV/0!</v>
      </c>
    </row>
    <row r="371" spans="1:12" s="115" customFormat="1" x14ac:dyDescent="0.3">
      <c r="A371" s="296">
        <v>32</v>
      </c>
      <c r="B371" s="297"/>
      <c r="C371" s="298"/>
      <c r="D371" s="298" t="s">
        <v>16</v>
      </c>
      <c r="E371" s="355">
        <f>SUM(E372+E375)</f>
        <v>458.24</v>
      </c>
      <c r="F371" s="355">
        <f t="shared" ref="F371:H371" si="167">SUM(F372+F375)</f>
        <v>962</v>
      </c>
      <c r="G371" s="355">
        <f t="shared" si="167"/>
        <v>0</v>
      </c>
      <c r="H371" s="355">
        <f t="shared" si="167"/>
        <v>304</v>
      </c>
      <c r="I371" s="433">
        <f t="shared" si="140"/>
        <v>66.340782122905026</v>
      </c>
      <c r="J371" s="433">
        <f t="shared" si="160"/>
        <v>31.600831600831604</v>
      </c>
    </row>
    <row r="372" spans="1:12" s="115" customFormat="1" x14ac:dyDescent="0.3">
      <c r="A372" s="213">
        <v>321</v>
      </c>
      <c r="B372" s="214"/>
      <c r="C372" s="204"/>
      <c r="D372" s="204" t="s">
        <v>169</v>
      </c>
      <c r="E372" s="356">
        <f>SUM(E373+E374)</f>
        <v>357</v>
      </c>
      <c r="F372" s="356">
        <v>962</v>
      </c>
      <c r="G372" s="356">
        <f t="shared" ref="G372:H372" si="168">SUM(G373+G374)</f>
        <v>0</v>
      </c>
      <c r="H372" s="356">
        <f t="shared" si="168"/>
        <v>304</v>
      </c>
      <c r="I372" s="428">
        <f t="shared" si="140"/>
        <v>85.154061624649856</v>
      </c>
      <c r="J372" s="428">
        <f t="shared" si="160"/>
        <v>31.600831600831604</v>
      </c>
    </row>
    <row r="373" spans="1:12" s="115" customFormat="1" x14ac:dyDescent="0.3">
      <c r="A373" s="341">
        <v>3211</v>
      </c>
      <c r="B373" s="323"/>
      <c r="C373" s="324"/>
      <c r="D373" s="311" t="s">
        <v>170</v>
      </c>
      <c r="E373" s="357"/>
      <c r="F373" s="357"/>
      <c r="G373" s="390"/>
      <c r="H373" s="357">
        <v>0</v>
      </c>
      <c r="I373" s="364" t="e">
        <f t="shared" si="140"/>
        <v>#DIV/0!</v>
      </c>
      <c r="J373" s="364" t="e">
        <f t="shared" si="160"/>
        <v>#DIV/0!</v>
      </c>
    </row>
    <row r="374" spans="1:12" s="115" customFormat="1" ht="26.4" x14ac:dyDescent="0.3">
      <c r="A374" s="215">
        <v>3212</v>
      </c>
      <c r="B374" s="96"/>
      <c r="C374" s="205"/>
      <c r="D374" s="205" t="s">
        <v>218</v>
      </c>
      <c r="E374" s="357">
        <v>357</v>
      </c>
      <c r="F374" s="357"/>
      <c r="G374" s="357"/>
      <c r="H374" s="357">
        <v>304</v>
      </c>
      <c r="I374" s="364">
        <f t="shared" si="140"/>
        <v>85.154061624649856</v>
      </c>
      <c r="J374" s="364" t="e">
        <f t="shared" si="160"/>
        <v>#DIV/0!</v>
      </c>
    </row>
    <row r="375" spans="1:12" s="115" customFormat="1" x14ac:dyDescent="0.3">
      <c r="A375" s="331">
        <v>322</v>
      </c>
      <c r="B375" s="332"/>
      <c r="C375" s="333"/>
      <c r="D375" s="330" t="s">
        <v>173</v>
      </c>
      <c r="E375" s="356">
        <v>101.24</v>
      </c>
      <c r="F375" s="356">
        <v>0</v>
      </c>
      <c r="G375" s="356">
        <f t="shared" ref="G375:H375" si="169">SUM(G376)</f>
        <v>0</v>
      </c>
      <c r="H375" s="356">
        <f t="shared" si="169"/>
        <v>0</v>
      </c>
      <c r="I375" s="428">
        <f t="shared" si="140"/>
        <v>0</v>
      </c>
      <c r="J375" s="428" t="e">
        <f t="shared" si="160"/>
        <v>#DIV/0!</v>
      </c>
    </row>
    <row r="376" spans="1:12" s="115" customFormat="1" x14ac:dyDescent="0.3">
      <c r="A376" s="322">
        <v>3223</v>
      </c>
      <c r="B376" s="323"/>
      <c r="C376" s="324"/>
      <c r="D376" s="311" t="s">
        <v>175</v>
      </c>
      <c r="E376" s="357">
        <v>39.82</v>
      </c>
      <c r="F376" s="357"/>
      <c r="G376" s="390"/>
      <c r="H376" s="357">
        <v>0</v>
      </c>
      <c r="I376" s="364">
        <f t="shared" si="140"/>
        <v>0</v>
      </c>
      <c r="J376" s="364" t="e">
        <f t="shared" si="160"/>
        <v>#DIV/0!</v>
      </c>
    </row>
    <row r="377" spans="1:12" s="115" customFormat="1" x14ac:dyDescent="0.3">
      <c r="A377" s="557" t="s">
        <v>115</v>
      </c>
      <c r="B377" s="558"/>
      <c r="C377" s="559"/>
      <c r="D377" s="49" t="s">
        <v>114</v>
      </c>
      <c r="E377" s="343">
        <f>SUM(E378+E383)</f>
        <v>0</v>
      </c>
      <c r="F377" s="343">
        <f t="shared" ref="F377:H377" si="170">SUM(F378+F383)</f>
        <v>0</v>
      </c>
      <c r="G377" s="343">
        <f t="shared" si="170"/>
        <v>0</v>
      </c>
      <c r="H377" s="343">
        <f t="shared" si="170"/>
        <v>0</v>
      </c>
      <c r="I377" s="371" t="e">
        <f t="shared" si="140"/>
        <v>#DIV/0!</v>
      </c>
      <c r="J377" s="371" t="e">
        <f t="shared" si="160"/>
        <v>#DIV/0!</v>
      </c>
      <c r="L377" s="91"/>
    </row>
    <row r="378" spans="1:12" ht="14.4" customHeight="1" x14ac:dyDescent="0.3">
      <c r="A378" s="534" t="s">
        <v>110</v>
      </c>
      <c r="B378" s="535"/>
      <c r="C378" s="536"/>
      <c r="D378" s="302" t="s">
        <v>116</v>
      </c>
      <c r="E378" s="391">
        <f>SUM(E379)</f>
        <v>0</v>
      </c>
      <c r="F378" s="391">
        <f t="shared" ref="F378:H381" si="171">SUM(F379)</f>
        <v>0</v>
      </c>
      <c r="G378" s="391">
        <f t="shared" si="171"/>
        <v>0</v>
      </c>
      <c r="H378" s="391">
        <f t="shared" si="171"/>
        <v>0</v>
      </c>
      <c r="I378" s="432" t="e">
        <f t="shared" si="140"/>
        <v>#DIV/0!</v>
      </c>
      <c r="J378" s="432" t="e">
        <f t="shared" si="160"/>
        <v>#DIV/0!</v>
      </c>
      <c r="L378" s="91"/>
    </row>
    <row r="379" spans="1:12" ht="14.4" customHeight="1" x14ac:dyDescent="0.3">
      <c r="A379" s="540">
        <v>3</v>
      </c>
      <c r="B379" s="541"/>
      <c r="C379" s="542"/>
      <c r="D379" s="310" t="s">
        <v>7</v>
      </c>
      <c r="E379" s="392">
        <f>SUM(E380)</f>
        <v>0</v>
      </c>
      <c r="F379" s="392">
        <f t="shared" si="171"/>
        <v>0</v>
      </c>
      <c r="G379" s="392">
        <f t="shared" si="171"/>
        <v>0</v>
      </c>
      <c r="H379" s="392">
        <f t="shared" si="171"/>
        <v>0</v>
      </c>
      <c r="I379" s="434" t="e">
        <f t="shared" si="140"/>
        <v>#DIV/0!</v>
      </c>
      <c r="J379" s="434" t="e">
        <f t="shared" si="160"/>
        <v>#DIV/0!</v>
      </c>
    </row>
    <row r="380" spans="1:12" x14ac:dyDescent="0.3">
      <c r="A380" s="543">
        <v>32</v>
      </c>
      <c r="B380" s="544"/>
      <c r="C380" s="545"/>
      <c r="D380" s="306" t="s">
        <v>16</v>
      </c>
      <c r="E380" s="393">
        <f>SUM(E381)</f>
        <v>0</v>
      </c>
      <c r="F380" s="393">
        <f t="shared" si="171"/>
        <v>0</v>
      </c>
      <c r="G380" s="393">
        <f t="shared" si="171"/>
        <v>0</v>
      </c>
      <c r="H380" s="393">
        <f t="shared" si="171"/>
        <v>0</v>
      </c>
      <c r="I380" s="433" t="e">
        <f t="shared" si="140"/>
        <v>#DIV/0!</v>
      </c>
      <c r="J380" s="433" t="e">
        <f t="shared" si="160"/>
        <v>#DIV/0!</v>
      </c>
    </row>
    <row r="381" spans="1:12" x14ac:dyDescent="0.3">
      <c r="A381" s="281">
        <v>322</v>
      </c>
      <c r="B381" s="282"/>
      <c r="C381" s="283"/>
      <c r="D381" s="59" t="s">
        <v>173</v>
      </c>
      <c r="E381" s="394">
        <f>SUM(E382)</f>
        <v>0</v>
      </c>
      <c r="F381" s="394">
        <f t="shared" si="171"/>
        <v>0</v>
      </c>
      <c r="G381" s="394">
        <f t="shared" si="171"/>
        <v>0</v>
      </c>
      <c r="H381" s="394">
        <f t="shared" si="171"/>
        <v>0</v>
      </c>
      <c r="I381" s="428" t="e">
        <f t="shared" si="140"/>
        <v>#DIV/0!</v>
      </c>
      <c r="J381" s="428" t="e">
        <f t="shared" si="160"/>
        <v>#DIV/0!</v>
      </c>
    </row>
    <row r="382" spans="1:12" s="91" customFormat="1" x14ac:dyDescent="0.3">
      <c r="A382" s="291">
        <v>3222</v>
      </c>
      <c r="B382" s="292"/>
      <c r="C382" s="293"/>
      <c r="D382" s="42" t="s">
        <v>174</v>
      </c>
      <c r="E382" s="390">
        <v>0</v>
      </c>
      <c r="F382" s="390"/>
      <c r="G382" s="390"/>
      <c r="H382" s="357"/>
      <c r="I382" s="364" t="e">
        <f t="shared" si="140"/>
        <v>#DIV/0!</v>
      </c>
      <c r="J382" s="364" t="e">
        <f t="shared" si="160"/>
        <v>#DIV/0!</v>
      </c>
    </row>
    <row r="383" spans="1:12" s="91" customFormat="1" x14ac:dyDescent="0.3">
      <c r="A383" s="534" t="s">
        <v>66</v>
      </c>
      <c r="B383" s="535"/>
      <c r="C383" s="536"/>
      <c r="D383" s="302" t="s">
        <v>117</v>
      </c>
      <c r="E383" s="391">
        <f>SUM(E384)</f>
        <v>0</v>
      </c>
      <c r="F383" s="391">
        <f t="shared" ref="F383:H386" si="172">SUM(F384)</f>
        <v>0</v>
      </c>
      <c r="G383" s="391">
        <f t="shared" si="172"/>
        <v>0</v>
      </c>
      <c r="H383" s="391">
        <f t="shared" si="172"/>
        <v>0</v>
      </c>
      <c r="I383" s="431" t="e">
        <f t="shared" si="140"/>
        <v>#DIV/0!</v>
      </c>
      <c r="J383" s="431" t="e">
        <f t="shared" si="160"/>
        <v>#DIV/0!</v>
      </c>
    </row>
    <row r="384" spans="1:12" ht="14.4" customHeight="1" x14ac:dyDescent="0.3">
      <c r="A384" s="540">
        <v>3</v>
      </c>
      <c r="B384" s="541"/>
      <c r="C384" s="542"/>
      <c r="D384" s="310" t="s">
        <v>7</v>
      </c>
      <c r="E384" s="392">
        <f>SUM(E385)</f>
        <v>0</v>
      </c>
      <c r="F384" s="392">
        <f t="shared" si="172"/>
        <v>0</v>
      </c>
      <c r="G384" s="392">
        <f t="shared" si="172"/>
        <v>0</v>
      </c>
      <c r="H384" s="392">
        <f t="shared" si="172"/>
        <v>0</v>
      </c>
      <c r="I384" s="434" t="e">
        <f t="shared" si="140"/>
        <v>#DIV/0!</v>
      </c>
      <c r="J384" s="434" t="e">
        <f t="shared" si="160"/>
        <v>#DIV/0!</v>
      </c>
    </row>
    <row r="385" spans="1:12" x14ac:dyDescent="0.3">
      <c r="A385" s="543">
        <v>32</v>
      </c>
      <c r="B385" s="544"/>
      <c r="C385" s="545"/>
      <c r="D385" s="306" t="s">
        <v>16</v>
      </c>
      <c r="E385" s="393">
        <f>SUM(E386)</f>
        <v>0</v>
      </c>
      <c r="F385" s="393">
        <f t="shared" si="172"/>
        <v>0</v>
      </c>
      <c r="G385" s="393">
        <f t="shared" si="172"/>
        <v>0</v>
      </c>
      <c r="H385" s="393">
        <f t="shared" si="172"/>
        <v>0</v>
      </c>
      <c r="I385" s="433" t="e">
        <f t="shared" si="140"/>
        <v>#DIV/0!</v>
      </c>
      <c r="J385" s="433" t="e">
        <f t="shared" si="160"/>
        <v>#DIV/0!</v>
      </c>
    </row>
    <row r="386" spans="1:12" x14ac:dyDescent="0.3">
      <c r="A386" s="281">
        <v>322</v>
      </c>
      <c r="B386" s="282"/>
      <c r="C386" s="283"/>
      <c r="D386" s="59" t="s">
        <v>173</v>
      </c>
      <c r="E386" s="394">
        <f>SUM(E387)</f>
        <v>0</v>
      </c>
      <c r="F386" s="394">
        <f t="shared" si="172"/>
        <v>0</v>
      </c>
      <c r="G386" s="394">
        <f t="shared" si="172"/>
        <v>0</v>
      </c>
      <c r="H386" s="394">
        <f t="shared" si="172"/>
        <v>0</v>
      </c>
      <c r="I386" s="428" t="e">
        <f t="shared" si="140"/>
        <v>#DIV/0!</v>
      </c>
      <c r="J386" s="428" t="e">
        <f t="shared" si="160"/>
        <v>#DIV/0!</v>
      </c>
    </row>
    <row r="387" spans="1:12" x14ac:dyDescent="0.3">
      <c r="A387" s="291">
        <v>3222</v>
      </c>
      <c r="B387" s="292"/>
      <c r="C387" s="293"/>
      <c r="D387" s="42" t="s">
        <v>174</v>
      </c>
      <c r="E387" s="390">
        <v>0</v>
      </c>
      <c r="F387" s="390"/>
      <c r="G387" s="390"/>
      <c r="H387" s="357"/>
      <c r="I387" s="364" t="e">
        <f t="shared" si="140"/>
        <v>#DIV/0!</v>
      </c>
      <c r="J387" s="364" t="e">
        <f t="shared" si="160"/>
        <v>#DIV/0!</v>
      </c>
    </row>
    <row r="393" spans="1:12" x14ac:dyDescent="0.3">
      <c r="L393" s="91"/>
    </row>
  </sheetData>
  <mergeCells count="95">
    <mergeCell ref="A377:C377"/>
    <mergeCell ref="A357:C357"/>
    <mergeCell ref="A359:C359"/>
    <mergeCell ref="A362:C362"/>
    <mergeCell ref="A358:C358"/>
    <mergeCell ref="A385:C385"/>
    <mergeCell ref="A378:C378"/>
    <mergeCell ref="A379:C379"/>
    <mergeCell ref="A380:C380"/>
    <mergeCell ref="A383:C383"/>
    <mergeCell ref="A384:C384"/>
    <mergeCell ref="A343:C343"/>
    <mergeCell ref="A345:C345"/>
    <mergeCell ref="A346:C346"/>
    <mergeCell ref="A349:C349"/>
    <mergeCell ref="A350:C350"/>
    <mergeCell ref="A317:C317"/>
    <mergeCell ref="A337:C337"/>
    <mergeCell ref="A338:C338"/>
    <mergeCell ref="A339:C339"/>
    <mergeCell ref="A340:C340"/>
    <mergeCell ref="A319:C319"/>
    <mergeCell ref="A331:C331"/>
    <mergeCell ref="A332:C332"/>
    <mergeCell ref="A334:C334"/>
    <mergeCell ref="A281:C281"/>
    <mergeCell ref="A305:C305"/>
    <mergeCell ref="A306:C306"/>
    <mergeCell ref="A316:C316"/>
    <mergeCell ref="A286:C286"/>
    <mergeCell ref="A299:C299"/>
    <mergeCell ref="A300:C300"/>
    <mergeCell ref="A259:C259"/>
    <mergeCell ref="A260:C260"/>
    <mergeCell ref="A261:C261"/>
    <mergeCell ref="A270:C270"/>
    <mergeCell ref="A280:C280"/>
    <mergeCell ref="A248:C248"/>
    <mergeCell ref="A249:C249"/>
    <mergeCell ref="A250:C250"/>
    <mergeCell ref="A256:C256"/>
    <mergeCell ref="A258:C258"/>
    <mergeCell ref="A239:C239"/>
    <mergeCell ref="A240:C240"/>
    <mergeCell ref="A241:C241"/>
    <mergeCell ref="A244:C244"/>
    <mergeCell ref="A245:C245"/>
    <mergeCell ref="A223:C223"/>
    <mergeCell ref="A229:C229"/>
    <mergeCell ref="A230:C230"/>
    <mergeCell ref="A238:C238"/>
    <mergeCell ref="A207:C207"/>
    <mergeCell ref="A214:C214"/>
    <mergeCell ref="A220:C220"/>
    <mergeCell ref="A213:C213"/>
    <mergeCell ref="A215:C215"/>
    <mergeCell ref="A217:C217"/>
    <mergeCell ref="A221:C221"/>
    <mergeCell ref="A222:C222"/>
    <mergeCell ref="A208:C208"/>
    <mergeCell ref="A209:C209"/>
    <mergeCell ref="A210:C210"/>
    <mergeCell ref="A211:C211"/>
    <mergeCell ref="A201:C201"/>
    <mergeCell ref="A202:C202"/>
    <mergeCell ref="A203:C203"/>
    <mergeCell ref="A206:C206"/>
    <mergeCell ref="A134:C134"/>
    <mergeCell ref="A162:C162"/>
    <mergeCell ref="A163:C163"/>
    <mergeCell ref="A168:C168"/>
    <mergeCell ref="A175:C175"/>
    <mergeCell ref="A195:C195"/>
    <mergeCell ref="A196:C196"/>
    <mergeCell ref="A170:C170"/>
    <mergeCell ref="A11:C11"/>
    <mergeCell ref="A12:C12"/>
    <mergeCell ref="A5:I5"/>
    <mergeCell ref="A7:C7"/>
    <mergeCell ref="A1:K1"/>
    <mergeCell ref="A13:C13"/>
    <mergeCell ref="A14:C14"/>
    <mergeCell ref="A22:C22"/>
    <mergeCell ref="A15:C15"/>
    <mergeCell ref="A54:C54"/>
    <mergeCell ref="A50:C50"/>
    <mergeCell ref="A51:C51"/>
    <mergeCell ref="A52:C52"/>
    <mergeCell ref="A53:C53"/>
    <mergeCell ref="A87:C87"/>
    <mergeCell ref="A88:C88"/>
    <mergeCell ref="A89:C89"/>
    <mergeCell ref="A123:C123"/>
    <mergeCell ref="A124:C124"/>
    <mergeCell ref="A122:C122"/>
  </mergeCells>
  <pageMargins left="0.7" right="0.7" top="0.75" bottom="0.75" header="0.3" footer="0.3"/>
  <pageSetup paperSize="9" scale="6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Računovodstvo</cp:lastModifiedBy>
  <cp:lastPrinted>2024-03-27T08:01:58Z</cp:lastPrinted>
  <dcterms:created xsi:type="dcterms:W3CDTF">2022-08-12T12:51:27Z</dcterms:created>
  <dcterms:modified xsi:type="dcterms:W3CDTF">2024-10-01T13:51:35Z</dcterms:modified>
</cp:coreProperties>
</file>